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-75" yWindow="270" windowWidth="9165" windowHeight="5325" tabRatio="743"/>
  </bookViews>
  <sheets>
    <sheet name="ALUMNOS ATENDIDOS" sheetId="4" r:id="rId1"/>
    <sheet name="ACADEMIA-CLASES DEPORTIVAS" sheetId="6" r:id="rId2"/>
    <sheet name="EQUIPOS REPRESENTATIVOS" sheetId="7" r:id="rId3"/>
    <sheet name="TORNEOS INTERNOS" sheetId="5" r:id="rId4"/>
    <sheet name="LOGROS 2019" sheetId="9" r:id="rId5"/>
  </sheets>
  <definedNames>
    <definedName name="_xlnm.Print_Area" localSheetId="1">'ACADEMIA-CLASES DEPORTIVAS'!$A$1:$K$75</definedName>
    <definedName name="_xlnm.Print_Area" localSheetId="0">'ALUMNOS ATENDIDOS'!$B$10:$F$50</definedName>
    <definedName name="_xlnm.Print_Area" localSheetId="3">'TORNEOS INTERNOS'!$A$1:$V$75</definedName>
    <definedName name="_xlnm.Print_Titles" localSheetId="1">'ACADEMIA-CLASES DEPORTIVAS'!$10:$12</definedName>
  </definedNames>
  <calcPr calcId="152511"/>
  <fileRecoveryPr autoRecover="0"/>
</workbook>
</file>

<file path=xl/calcChain.xml><?xml version="1.0" encoding="utf-8"?>
<calcChain xmlns="http://schemas.openxmlformats.org/spreadsheetml/2006/main">
  <c r="T19" i="5" l="1"/>
  <c r="R19" i="5"/>
  <c r="Q19" i="5"/>
  <c r="O19" i="5"/>
  <c r="N19" i="5"/>
  <c r="L19" i="5"/>
  <c r="K19" i="5"/>
  <c r="I19" i="5"/>
  <c r="H19" i="5"/>
  <c r="F19" i="5"/>
  <c r="E19" i="5"/>
  <c r="C19" i="5"/>
  <c r="T18" i="5"/>
  <c r="R18" i="5"/>
  <c r="Q18" i="5"/>
  <c r="O18" i="5"/>
  <c r="N18" i="5"/>
  <c r="L18" i="5"/>
  <c r="K18" i="5"/>
  <c r="I18" i="5"/>
  <c r="H18" i="5"/>
  <c r="F18" i="5"/>
  <c r="E18" i="5"/>
  <c r="C18" i="5"/>
  <c r="N64" i="7"/>
  <c r="J64" i="7"/>
  <c r="Q35" i="5" l="1"/>
  <c r="P35" i="5"/>
  <c r="O35" i="5"/>
  <c r="T73" i="5" l="1"/>
  <c r="T74" i="5" s="1"/>
  <c r="H48" i="4" s="1"/>
  <c r="S73" i="5"/>
  <c r="R73" i="5"/>
  <c r="Q73" i="5"/>
  <c r="Q74" i="5" s="1"/>
  <c r="G48" i="4" s="1"/>
  <c r="P73" i="5"/>
  <c r="O73" i="5"/>
  <c r="T66" i="5"/>
  <c r="T67" i="5" s="1"/>
  <c r="H42" i="4" s="1"/>
  <c r="S66" i="5"/>
  <c r="R66" i="5"/>
  <c r="Q66" i="5"/>
  <c r="Q67" i="5" s="1"/>
  <c r="G42" i="4" s="1"/>
  <c r="P66" i="5"/>
  <c r="O66" i="5"/>
  <c r="T61" i="5"/>
  <c r="T62" i="5" s="1"/>
  <c r="H36" i="4" s="1"/>
  <c r="S61" i="5"/>
  <c r="R61" i="5"/>
  <c r="Q61" i="5"/>
  <c r="Q62" i="5" s="1"/>
  <c r="G36" i="4" s="1"/>
  <c r="P61" i="5"/>
  <c r="O61" i="5"/>
  <c r="T53" i="5"/>
  <c r="T54" i="5" s="1"/>
  <c r="H30" i="4" s="1"/>
  <c r="S53" i="5"/>
  <c r="R53" i="5"/>
  <c r="Q53" i="5"/>
  <c r="Q54" i="5" s="1"/>
  <c r="G30" i="4" s="1"/>
  <c r="P53" i="5"/>
  <c r="O53" i="5"/>
  <c r="T42" i="5"/>
  <c r="T43" i="5" s="1"/>
  <c r="H24" i="4" s="1"/>
  <c r="S42" i="5"/>
  <c r="R42" i="5"/>
  <c r="Q42" i="5"/>
  <c r="Q43" i="5" s="1"/>
  <c r="G24" i="4" s="1"/>
  <c r="P42" i="5"/>
  <c r="O42" i="5"/>
  <c r="T35" i="5"/>
  <c r="T36" i="5" s="1"/>
  <c r="S35" i="5"/>
  <c r="R35" i="5"/>
  <c r="T20" i="5"/>
  <c r="R20" i="5"/>
  <c r="Q20" i="5"/>
  <c r="O20" i="5"/>
  <c r="T17" i="5"/>
  <c r="R17" i="5"/>
  <c r="Q17" i="5"/>
  <c r="O17" i="5"/>
  <c r="T16" i="5"/>
  <c r="R16" i="5"/>
  <c r="Q16" i="5"/>
  <c r="O16" i="5"/>
  <c r="T15" i="5"/>
  <c r="R15" i="5"/>
  <c r="M64" i="7"/>
  <c r="I64" i="7"/>
  <c r="N72" i="7"/>
  <c r="M72" i="7"/>
  <c r="L72" i="7"/>
  <c r="K72" i="7"/>
  <c r="L64" i="7"/>
  <c r="K64" i="7"/>
  <c r="N56" i="7"/>
  <c r="M56" i="7"/>
  <c r="L56" i="7"/>
  <c r="K56" i="7"/>
  <c r="N41" i="7"/>
  <c r="M41" i="7"/>
  <c r="L41" i="7"/>
  <c r="K41" i="7"/>
  <c r="G23" i="4" s="1"/>
  <c r="N34" i="7"/>
  <c r="M34" i="7"/>
  <c r="L34" i="7"/>
  <c r="K34" i="7"/>
  <c r="N23" i="7"/>
  <c r="M23" i="7"/>
  <c r="L23" i="7"/>
  <c r="K23" i="7"/>
  <c r="H74" i="6"/>
  <c r="H46" i="4" s="1"/>
  <c r="G74" i="6"/>
  <c r="G46" i="4" s="1"/>
  <c r="H65" i="6"/>
  <c r="G65" i="6"/>
  <c r="G40" i="4" s="1"/>
  <c r="H61" i="6"/>
  <c r="H34" i="4" s="1"/>
  <c r="G61" i="6"/>
  <c r="G34" i="4" s="1"/>
  <c r="H47" i="6"/>
  <c r="H28" i="4" s="1"/>
  <c r="G47" i="6"/>
  <c r="G28" i="4" s="1"/>
  <c r="H35" i="6"/>
  <c r="H22" i="4" s="1"/>
  <c r="G35" i="6"/>
  <c r="G22" i="4" s="1"/>
  <c r="H22" i="6"/>
  <c r="H16" i="4" s="1"/>
  <c r="G22" i="6"/>
  <c r="G16" i="4" s="1"/>
  <c r="H23" i="4" l="1"/>
  <c r="H18" i="4"/>
  <c r="R62" i="5"/>
  <c r="R74" i="5"/>
  <c r="G17" i="4"/>
  <c r="K65" i="7"/>
  <c r="G41" i="4" s="1"/>
  <c r="H17" i="4"/>
  <c r="H29" i="4"/>
  <c r="H32" i="4" s="1"/>
  <c r="R54" i="5"/>
  <c r="R36" i="5"/>
  <c r="R43" i="5"/>
  <c r="H13" i="6"/>
  <c r="O54" i="5"/>
  <c r="G29" i="4"/>
  <c r="M57" i="7"/>
  <c r="H40" i="4"/>
  <c r="K24" i="7"/>
  <c r="O74" i="5"/>
  <c r="K35" i="7"/>
  <c r="G35" i="4" s="1"/>
  <c r="O67" i="5"/>
  <c r="R67" i="5"/>
  <c r="O62" i="5"/>
  <c r="O43" i="5"/>
  <c r="T21" i="5"/>
  <c r="M65" i="7"/>
  <c r="H41" i="4" s="1"/>
  <c r="M73" i="7"/>
  <c r="K73" i="7"/>
  <c r="G47" i="4" s="1"/>
  <c r="K57" i="7"/>
  <c r="M42" i="7"/>
  <c r="K42" i="7"/>
  <c r="M35" i="7"/>
  <c r="H35" i="4" s="1"/>
  <c r="H38" i="4" s="1"/>
  <c r="M24" i="7"/>
  <c r="H26" i="4"/>
  <c r="G13" i="6"/>
  <c r="F47" i="6"/>
  <c r="R21" i="5" l="1"/>
  <c r="H20" i="4"/>
  <c r="H44" i="4"/>
  <c r="M13" i="7"/>
  <c r="H47" i="4"/>
  <c r="H50" i="4" s="1"/>
  <c r="K13" i="7"/>
  <c r="J23" i="7"/>
  <c r="I23" i="7"/>
  <c r="H13" i="4" l="1"/>
  <c r="I24" i="7"/>
  <c r="F22" i="6"/>
  <c r="F16" i="4" s="1"/>
  <c r="N73" i="5" l="1"/>
  <c r="N74" i="5" s="1"/>
  <c r="M73" i="5"/>
  <c r="L73" i="5"/>
  <c r="N66" i="5"/>
  <c r="N67" i="5" s="1"/>
  <c r="M66" i="5"/>
  <c r="L66" i="5"/>
  <c r="J72" i="7"/>
  <c r="I72" i="7"/>
  <c r="F74" i="6"/>
  <c r="F65" i="6"/>
  <c r="L67" i="5" l="1"/>
  <c r="L74" i="5"/>
  <c r="I73" i="7"/>
  <c r="G50" i="4" s="1"/>
  <c r="N53" i="5"/>
  <c r="N54" i="5" s="1"/>
  <c r="M53" i="5"/>
  <c r="L53" i="5"/>
  <c r="J56" i="7"/>
  <c r="I56" i="7"/>
  <c r="L54" i="5" l="1"/>
  <c r="I57" i="7"/>
  <c r="G32" i="4"/>
  <c r="N61" i="5"/>
  <c r="N62" i="5" s="1"/>
  <c r="M61" i="5"/>
  <c r="L61" i="5"/>
  <c r="L62" i="5" l="1"/>
  <c r="N42" i="5"/>
  <c r="N43" i="5" s="1"/>
  <c r="M42" i="5"/>
  <c r="L42" i="5"/>
  <c r="J41" i="7"/>
  <c r="I41" i="7"/>
  <c r="L43" i="5" l="1"/>
  <c r="I42" i="7"/>
  <c r="G26" i="4"/>
  <c r="K53" i="5"/>
  <c r="J53" i="5"/>
  <c r="I53" i="5"/>
  <c r="I54" i="5" s="1"/>
  <c r="I16" i="5"/>
  <c r="K16" i="5"/>
  <c r="I15" i="5"/>
  <c r="I17" i="5"/>
  <c r="H64" i="7"/>
  <c r="G64" i="7"/>
  <c r="K35" i="5" l="1"/>
  <c r="K36" i="5" s="1"/>
  <c r="C61" i="6" l="1"/>
  <c r="D61" i="6"/>
  <c r="E61" i="6"/>
  <c r="E34" i="4" s="1"/>
  <c r="F61" i="6"/>
  <c r="E35" i="6" l="1"/>
  <c r="F48" i="4" l="1"/>
  <c r="K73" i="5"/>
  <c r="K74" i="5" s="1"/>
  <c r="E48" i="4" s="1"/>
  <c r="J73" i="5"/>
  <c r="I73" i="5"/>
  <c r="F42" i="4"/>
  <c r="K66" i="5"/>
  <c r="K67" i="5" s="1"/>
  <c r="E42" i="4" s="1"/>
  <c r="J66" i="5"/>
  <c r="I66" i="5"/>
  <c r="F36" i="4"/>
  <c r="K61" i="5"/>
  <c r="K62" i="5" s="1"/>
  <c r="E36" i="4" s="1"/>
  <c r="J61" i="5"/>
  <c r="I61" i="5"/>
  <c r="F30" i="4"/>
  <c r="K54" i="5"/>
  <c r="E30" i="4" s="1"/>
  <c r="F24" i="4"/>
  <c r="K42" i="5"/>
  <c r="K43" i="5" s="1"/>
  <c r="E24" i="4" s="1"/>
  <c r="J42" i="5"/>
  <c r="I42" i="5"/>
  <c r="N35" i="5"/>
  <c r="F18" i="4" s="1"/>
  <c r="M35" i="5"/>
  <c r="L35" i="5"/>
  <c r="J35" i="5"/>
  <c r="I35" i="5"/>
  <c r="N20" i="5"/>
  <c r="L20" i="5"/>
  <c r="K20" i="5"/>
  <c r="I20" i="5"/>
  <c r="N17" i="5"/>
  <c r="L17" i="5"/>
  <c r="K17" i="5"/>
  <c r="N16" i="5"/>
  <c r="L16" i="5"/>
  <c r="N15" i="5"/>
  <c r="L15" i="5"/>
  <c r="K15" i="5"/>
  <c r="G72" i="7"/>
  <c r="H72" i="7"/>
  <c r="G56" i="7"/>
  <c r="H56" i="7"/>
  <c r="G41" i="7"/>
  <c r="H41" i="7"/>
  <c r="G34" i="7"/>
  <c r="H34" i="7"/>
  <c r="I34" i="7"/>
  <c r="J34" i="7"/>
  <c r="G23" i="7"/>
  <c r="H23" i="7"/>
  <c r="F17" i="4"/>
  <c r="F23" i="7"/>
  <c r="E74" i="6"/>
  <c r="E46" i="4" s="1"/>
  <c r="F46" i="4"/>
  <c r="E65" i="6"/>
  <c r="E40" i="4" s="1"/>
  <c r="F40" i="4"/>
  <c r="F34" i="4"/>
  <c r="E47" i="6"/>
  <c r="F28" i="4"/>
  <c r="E22" i="4"/>
  <c r="F35" i="6"/>
  <c r="F22" i="4" s="1"/>
  <c r="E22" i="6"/>
  <c r="F20" i="4" l="1"/>
  <c r="E28" i="4"/>
  <c r="G35" i="7"/>
  <c r="E35" i="4" s="1"/>
  <c r="E16" i="4"/>
  <c r="E13" i="6"/>
  <c r="I35" i="7"/>
  <c r="G38" i="4" s="1"/>
  <c r="F23" i="4"/>
  <c r="F26" i="4" s="1"/>
  <c r="F29" i="4"/>
  <c r="F32" i="4" s="1"/>
  <c r="I65" i="7"/>
  <c r="F47" i="4"/>
  <c r="F50" i="4" s="1"/>
  <c r="N36" i="5"/>
  <c r="N21" i="5" s="1"/>
  <c r="E18" i="4"/>
  <c r="G24" i="7"/>
  <c r="E17" i="4"/>
  <c r="G57" i="7"/>
  <c r="E29" i="4"/>
  <c r="G65" i="7"/>
  <c r="E41" i="4" s="1"/>
  <c r="E44" i="4" s="1"/>
  <c r="G73" i="7"/>
  <c r="E47" i="4" s="1"/>
  <c r="E50" i="4" s="1"/>
  <c r="L36" i="5"/>
  <c r="E23" i="4"/>
  <c r="E26" i="4" s="1"/>
  <c r="G42" i="7"/>
  <c r="I36" i="5"/>
  <c r="I74" i="5"/>
  <c r="I67" i="5"/>
  <c r="I62" i="5"/>
  <c r="I43" i="5"/>
  <c r="K21" i="5"/>
  <c r="F13" i="6"/>
  <c r="I21" i="5" l="1"/>
  <c r="F41" i="4"/>
  <c r="F44" i="4" s="1"/>
  <c r="G44" i="4"/>
  <c r="I23" i="5"/>
  <c r="E38" i="4"/>
  <c r="E32" i="4"/>
  <c r="I13" i="7"/>
  <c r="G13" i="7"/>
  <c r="L21" i="5"/>
  <c r="F35" i="4"/>
  <c r="F38" i="4" s="1"/>
  <c r="E20" i="4"/>
  <c r="H20" i="5"/>
  <c r="F20" i="5"/>
  <c r="E20" i="5"/>
  <c r="C20" i="5"/>
  <c r="H17" i="5"/>
  <c r="F17" i="5"/>
  <c r="E17" i="5"/>
  <c r="C17" i="5"/>
  <c r="H16" i="5"/>
  <c r="F16" i="5"/>
  <c r="E16" i="5"/>
  <c r="C16" i="5"/>
  <c r="H15" i="5"/>
  <c r="F15" i="5"/>
  <c r="E15" i="5"/>
  <c r="C15" i="5"/>
  <c r="L23" i="5" l="1"/>
  <c r="E13" i="4"/>
  <c r="F13" i="4"/>
  <c r="D22" i="6"/>
  <c r="D74" i="6"/>
  <c r="D46" i="4" s="1"/>
  <c r="E14" i="4" l="1"/>
  <c r="D47" i="6"/>
  <c r="C65" i="6" l="1"/>
  <c r="C22" i="6"/>
  <c r="C16" i="4" s="1"/>
  <c r="F34" i="7"/>
  <c r="E34" i="7"/>
  <c r="D34" i="7"/>
  <c r="C34" i="7"/>
  <c r="E35" i="5"/>
  <c r="C18" i="4" s="1"/>
  <c r="C40" i="4" l="1"/>
  <c r="C53" i="5" l="1"/>
  <c r="D53" i="5"/>
  <c r="E53" i="5"/>
  <c r="H73" i="5" l="1"/>
  <c r="H74" i="5" s="1"/>
  <c r="D48" i="4" s="1"/>
  <c r="G73" i="5"/>
  <c r="F73" i="5"/>
  <c r="E73" i="5"/>
  <c r="E74" i="5" s="1"/>
  <c r="C48" i="4" s="1"/>
  <c r="D73" i="5"/>
  <c r="C73" i="5"/>
  <c r="H66" i="5"/>
  <c r="H67" i="5" s="1"/>
  <c r="D42" i="4" s="1"/>
  <c r="G66" i="5"/>
  <c r="F66" i="5"/>
  <c r="E66" i="5"/>
  <c r="E67" i="5" s="1"/>
  <c r="C42" i="4" s="1"/>
  <c r="D66" i="5"/>
  <c r="C66" i="5"/>
  <c r="H61" i="5"/>
  <c r="H62" i="5" s="1"/>
  <c r="D36" i="4" s="1"/>
  <c r="G61" i="5"/>
  <c r="F61" i="5"/>
  <c r="E61" i="5"/>
  <c r="E62" i="5" s="1"/>
  <c r="C36" i="4" s="1"/>
  <c r="D61" i="5"/>
  <c r="C61" i="5"/>
  <c r="H53" i="5"/>
  <c r="H54" i="5" s="1"/>
  <c r="D30" i="4" s="1"/>
  <c r="G53" i="5"/>
  <c r="F53" i="5"/>
  <c r="E54" i="5"/>
  <c r="H42" i="5"/>
  <c r="H43" i="5" s="1"/>
  <c r="D24" i="4" s="1"/>
  <c r="G42" i="5"/>
  <c r="F42" i="5"/>
  <c r="E42" i="5"/>
  <c r="E43" i="5" s="1"/>
  <c r="C24" i="4" s="1"/>
  <c r="D42" i="5"/>
  <c r="C42" i="5"/>
  <c r="H35" i="5"/>
  <c r="G35" i="5"/>
  <c r="F35" i="5"/>
  <c r="E36" i="5"/>
  <c r="D35" i="5"/>
  <c r="C35" i="5"/>
  <c r="F72" i="7"/>
  <c r="E72" i="7"/>
  <c r="D72" i="7"/>
  <c r="C72" i="7"/>
  <c r="F64" i="7"/>
  <c r="E64" i="7"/>
  <c r="D64" i="7"/>
  <c r="C64" i="7"/>
  <c r="F56" i="7"/>
  <c r="E56" i="7"/>
  <c r="D56" i="7"/>
  <c r="C56" i="7"/>
  <c r="F41" i="7"/>
  <c r="E41" i="7"/>
  <c r="D41" i="7"/>
  <c r="C41" i="7"/>
  <c r="E23" i="7"/>
  <c r="D23" i="7"/>
  <c r="C23" i="7"/>
  <c r="C74" i="6"/>
  <c r="C46" i="4" s="1"/>
  <c r="D65" i="6"/>
  <c r="D40" i="4" s="1"/>
  <c r="D34" i="4"/>
  <c r="C34" i="4"/>
  <c r="D28" i="4"/>
  <c r="C47" i="6"/>
  <c r="D35" i="6"/>
  <c r="D22" i="4" s="1"/>
  <c r="C35" i="6"/>
  <c r="D16" i="4"/>
  <c r="C17" i="4" l="1"/>
  <c r="F43" i="5"/>
  <c r="D17" i="4"/>
  <c r="E42" i="7"/>
  <c r="D23" i="4"/>
  <c r="D26" i="4" s="1"/>
  <c r="E57" i="7"/>
  <c r="D29" i="4"/>
  <c r="D32" i="4" s="1"/>
  <c r="E65" i="7"/>
  <c r="E73" i="7"/>
  <c r="D47" i="4" s="1"/>
  <c r="D50" i="4" s="1"/>
  <c r="C22" i="4"/>
  <c r="C13" i="6"/>
  <c r="C23" i="4"/>
  <c r="C29" i="4"/>
  <c r="H36" i="5"/>
  <c r="D18" i="4"/>
  <c r="D20" i="4" s="1"/>
  <c r="F36" i="5"/>
  <c r="F74" i="5"/>
  <c r="C30" i="4"/>
  <c r="C28" i="4"/>
  <c r="C43" i="5"/>
  <c r="D13" i="6"/>
  <c r="C67" i="5"/>
  <c r="F62" i="5"/>
  <c r="F54" i="5"/>
  <c r="C36" i="5"/>
  <c r="C62" i="5"/>
  <c r="C74" i="5"/>
  <c r="C54" i="5"/>
  <c r="F67" i="5"/>
  <c r="H21" i="5"/>
  <c r="E21" i="5"/>
  <c r="C42" i="7"/>
  <c r="C24" i="7"/>
  <c r="E24" i="7"/>
  <c r="C57" i="7"/>
  <c r="C65" i="7"/>
  <c r="C41" i="4" s="1"/>
  <c r="C44" i="4" s="1"/>
  <c r="C73" i="7"/>
  <c r="C47" i="4" s="1"/>
  <c r="C50" i="4" s="1"/>
  <c r="E35" i="7"/>
  <c r="D35" i="4" s="1"/>
  <c r="D38" i="4" s="1"/>
  <c r="C35" i="7"/>
  <c r="C23" i="5" l="1"/>
  <c r="E13" i="7"/>
  <c r="C13" i="7"/>
  <c r="D41" i="4"/>
  <c r="D44" i="4" s="1"/>
  <c r="D13" i="4" s="1"/>
  <c r="C35" i="4"/>
  <c r="C38" i="4" s="1"/>
  <c r="C32" i="4"/>
  <c r="F21" i="5"/>
  <c r="C26" i="4"/>
  <c r="C21" i="5"/>
  <c r="C20" i="4"/>
  <c r="F23" i="5" l="1"/>
  <c r="C13" i="4"/>
  <c r="C14" i="4" s="1"/>
  <c r="Q15" i="5"/>
  <c r="O15" i="5"/>
  <c r="O36" i="5"/>
  <c r="O21" i="5" s="1"/>
  <c r="R23" i="5" s="1"/>
  <c r="Q36" i="5"/>
  <c r="Q21" i="5" s="1"/>
  <c r="O23" i="5" s="1"/>
  <c r="G18" i="4"/>
  <c r="G20" i="4" s="1"/>
  <c r="G13" i="4" s="1"/>
  <c r="G14" i="4" s="1"/>
</calcChain>
</file>

<file path=xl/sharedStrings.xml><?xml version="1.0" encoding="utf-8"?>
<sst xmlns="http://schemas.openxmlformats.org/spreadsheetml/2006/main" count="477" uniqueCount="171">
  <si>
    <t>Atletismo</t>
  </si>
  <si>
    <t>Porra</t>
  </si>
  <si>
    <t>Basquetbol</t>
  </si>
  <si>
    <t>Futbol Soccer</t>
  </si>
  <si>
    <t>Futbol Rápido</t>
  </si>
  <si>
    <t>Futbol Uruguayo</t>
  </si>
  <si>
    <t>Equipos Representativos</t>
  </si>
  <si>
    <t>Acondicionamiento Físico</t>
  </si>
  <si>
    <t>Tae Kwon Do</t>
  </si>
  <si>
    <t>Torneos Internos</t>
  </si>
  <si>
    <t>Tenis</t>
  </si>
  <si>
    <t>CONADEIP</t>
  </si>
  <si>
    <t>CONDDE</t>
  </si>
  <si>
    <t xml:space="preserve">Lasallistas </t>
  </si>
  <si>
    <t>Nacionales</t>
  </si>
  <si>
    <t>Regionales</t>
  </si>
  <si>
    <t>1ra. Fuerza</t>
  </si>
  <si>
    <t>Universidad</t>
  </si>
  <si>
    <t>Prepa</t>
  </si>
  <si>
    <t>Ajedrez</t>
  </si>
  <si>
    <t>Total</t>
  </si>
  <si>
    <t>Subtotal</t>
  </si>
  <si>
    <t>Programa Deportivo</t>
  </si>
  <si>
    <t>Estatal</t>
  </si>
  <si>
    <t>Nacional</t>
  </si>
  <si>
    <t>Voleibol</t>
  </si>
  <si>
    <t>Futbolito</t>
  </si>
  <si>
    <t>Fútbol</t>
  </si>
  <si>
    <t>Volibol</t>
  </si>
  <si>
    <t>Voliebol</t>
  </si>
  <si>
    <t>Futbol</t>
  </si>
  <si>
    <t>Américas</t>
  </si>
  <si>
    <t>Salamanca</t>
  </si>
  <si>
    <t>Juan Alonso de Torres</t>
  </si>
  <si>
    <t>Futbol Rápido Preparatoria</t>
  </si>
  <si>
    <t>Futbol Rápido Universidad</t>
  </si>
  <si>
    <t>Basquet Varonil</t>
  </si>
  <si>
    <t>Basquet Femenil</t>
  </si>
  <si>
    <t>Futbol Rápido Femenil</t>
  </si>
  <si>
    <t>Futbol Rápido Varonil</t>
  </si>
  <si>
    <t>Voleibol Varonil</t>
  </si>
  <si>
    <t>Voleibol Femenil</t>
  </si>
  <si>
    <t>San Francisco -Preparatoria</t>
  </si>
  <si>
    <t>Futbol Sala</t>
  </si>
  <si>
    <t>Voleibol Mixto</t>
  </si>
  <si>
    <t>Sub Total</t>
  </si>
  <si>
    <t>San Francisco -Secundaria</t>
  </si>
  <si>
    <t>TOTAL GENERAL</t>
  </si>
  <si>
    <t>Educación Física</t>
  </si>
  <si>
    <t>Campestre</t>
  </si>
  <si>
    <t>Total General</t>
  </si>
  <si>
    <t xml:space="preserve">Total General </t>
  </si>
  <si>
    <t>LIGA</t>
  </si>
  <si>
    <t xml:space="preserve">LIGA </t>
  </si>
  <si>
    <t>MUNICIPAL</t>
  </si>
  <si>
    <t>INTERPREPAS</t>
  </si>
  <si>
    <t>Equipos Varoniles</t>
  </si>
  <si>
    <t>Equipos Femeniles</t>
  </si>
  <si>
    <t>Alumnos participantes</t>
  </si>
  <si>
    <t>Alumnos participantes en Equipos 
Representativos</t>
  </si>
  <si>
    <t>Alumnos  participantes en Equipos Varoniles</t>
  </si>
  <si>
    <t>Alumnas  participantes en Equipos Femeniles</t>
  </si>
  <si>
    <t xml:space="preserve">DEPORTES </t>
  </si>
  <si>
    <t>DEPORTES</t>
  </si>
  <si>
    <t>Ámbito</t>
  </si>
  <si>
    <t>Categoría</t>
  </si>
  <si>
    <t>Liga</t>
  </si>
  <si>
    <t>RESULTADOS DE SELECCIONES DEPORTIVAS DE CAMPUS SALAMANCA</t>
  </si>
  <si>
    <t>RESULTADOS DE SELECCIONES DEPORTIVAS DE CAMPUS SAN FRANCISCO</t>
  </si>
  <si>
    <t>Multideportes 1, 2 y 3</t>
  </si>
  <si>
    <t xml:space="preserve">Equipos </t>
  </si>
  <si>
    <t xml:space="preserve">Alumnos   </t>
  </si>
  <si>
    <t>Equipos</t>
  </si>
  <si>
    <t>Alumnos</t>
  </si>
  <si>
    <t>Handball Femenil</t>
  </si>
  <si>
    <t>Handball Varonil</t>
  </si>
  <si>
    <t>Handball</t>
  </si>
  <si>
    <t>Clase Educación Física</t>
  </si>
  <si>
    <t>zona 513</t>
  </si>
  <si>
    <t xml:space="preserve">Juegos </t>
  </si>
  <si>
    <t>Aerobicos/Zumba</t>
  </si>
  <si>
    <t>Academias/Clases Deportivas</t>
  </si>
  <si>
    <t>INTERESCOLARES</t>
  </si>
  <si>
    <t>Deportes de raqueta</t>
  </si>
  <si>
    <t>Torneos Internos Institucional por Categoría</t>
  </si>
  <si>
    <t xml:space="preserve">Campestre </t>
  </si>
  <si>
    <t>RESULTADOS DE SELECCIONES DEPORTIVAS DE CAMPUS JUAN ALONSO DE TORRES</t>
  </si>
  <si>
    <t>RESULTADOS DE SELECCIONES DEPORTIVAS DE CAMPUS AMÉRICAS</t>
  </si>
  <si>
    <t xml:space="preserve">Futbol Rápido </t>
  </si>
  <si>
    <t>Gimnasio de Pesas</t>
  </si>
  <si>
    <t>Fútbol Rápido</t>
  </si>
  <si>
    <t>Fútbol Soccer</t>
  </si>
  <si>
    <t>Basquetbol Varonil</t>
  </si>
  <si>
    <t>Basquetbol  Femenil</t>
  </si>
  <si>
    <t>Futbol Soccer Femenil</t>
  </si>
  <si>
    <t>Futbol Soccer Varonil</t>
  </si>
  <si>
    <t xml:space="preserve">Futbol </t>
  </si>
  <si>
    <t>Activación Física y Deportiva</t>
  </si>
  <si>
    <t>Gimnasio Pesas</t>
  </si>
  <si>
    <t>Voleibol Playa Femenil</t>
  </si>
  <si>
    <t>Voleibol Playa Varonil</t>
  </si>
  <si>
    <t>Jazz</t>
  </si>
  <si>
    <t>Spin</t>
  </si>
  <si>
    <t>San Francisco - Preparatoria</t>
  </si>
  <si>
    <t xml:space="preserve">Nacionales </t>
  </si>
  <si>
    <t xml:space="preserve">MUNICIPAL </t>
  </si>
  <si>
    <t xml:space="preserve">INTERPREPAS </t>
  </si>
  <si>
    <t>Yoga</t>
  </si>
  <si>
    <t>Entrenamiento Funcional</t>
  </si>
  <si>
    <t>Tenis Femenil</t>
  </si>
  <si>
    <t xml:space="preserve">Tenis Varonil </t>
  </si>
  <si>
    <t>Futbol Asociación Varonil</t>
  </si>
  <si>
    <t>Futbol Asociación Femenil</t>
  </si>
  <si>
    <t>Hockey sobre pasto</t>
  </si>
  <si>
    <t>Hockey  Femenil</t>
  </si>
  <si>
    <t>Hockey  Varonil</t>
  </si>
  <si>
    <t>Liga deportiva Universitaria</t>
  </si>
  <si>
    <t xml:space="preserve">CONDDE </t>
  </si>
  <si>
    <t>Total Fitness</t>
  </si>
  <si>
    <t>Cross Fit</t>
  </si>
  <si>
    <t>Spinning</t>
  </si>
  <si>
    <t>Tenis de Mesa</t>
  </si>
  <si>
    <t xml:space="preserve">CONADEIP-ABE </t>
  </si>
  <si>
    <t>Ene - Jun 2017</t>
  </si>
  <si>
    <t>Jul-Dic 2017</t>
  </si>
  <si>
    <t>Ene-Jun 2017</t>
  </si>
  <si>
    <t xml:space="preserve">Grupos de animación </t>
  </si>
  <si>
    <t xml:space="preserve">Atletismo </t>
  </si>
  <si>
    <t xml:space="preserve">Tocho Bandera </t>
  </si>
  <si>
    <t>Futbolito/callejero</t>
  </si>
  <si>
    <t xml:space="preserve">Activate Bien </t>
  </si>
  <si>
    <t xml:space="preserve">Voleibol </t>
  </si>
  <si>
    <t>Entrenamiento Funcional/zumba</t>
  </si>
  <si>
    <t>Piin - Pong</t>
  </si>
  <si>
    <t>Banda de Guerra</t>
  </si>
  <si>
    <t>Ene-Jun 2018</t>
  </si>
  <si>
    <t>Jul-Dic 2018</t>
  </si>
  <si>
    <t>Ene - Jun 2018</t>
  </si>
  <si>
    <t>Ene-Jun 2019</t>
  </si>
  <si>
    <t>Atletismo Femenil</t>
  </si>
  <si>
    <t>Atletismo Varonil</t>
  </si>
  <si>
    <t>Juvenil "B"</t>
  </si>
  <si>
    <t>COMPARATIVO DE ALUMNOS ATENDIDOS EN ACTIVIDADES DEPORTIVAS 2017-2019</t>
  </si>
  <si>
    <t>Jul-Dic 2019</t>
  </si>
  <si>
    <t>COMPARATIVO DE ALUMNOS EN CLASES DEPORTIVAS 2017-2019</t>
  </si>
  <si>
    <t>COMPARATIVO DE ALUMNOS EN EQUIPOS REPRESENTATIVOS 2017-2019</t>
  </si>
  <si>
    <t>COMPARATIVO DE NÚMERO DE EQUIPOS Y ALUMNOS PARTICIPANTES 2017-2019</t>
  </si>
  <si>
    <t>RESULTADOS DE EQUIPOS REPRESENTATIVOS  DE LA UNIVERSIDAD 2019</t>
  </si>
  <si>
    <t>ESTATAL Ene-Jun</t>
  </si>
  <si>
    <t>ESTATAL Jul-Dic</t>
  </si>
  <si>
    <t>LIGA 2019</t>
  </si>
  <si>
    <t xml:space="preserve">1° varonil y 2° femenil </t>
  </si>
  <si>
    <t xml:space="preserve">2° lugar </t>
  </si>
  <si>
    <t>1° lugar</t>
  </si>
  <si>
    <t>1ero</t>
  </si>
  <si>
    <t>5to</t>
  </si>
  <si>
    <t>4to</t>
  </si>
  <si>
    <t>3ero</t>
  </si>
  <si>
    <t>2do</t>
  </si>
  <si>
    <t>1º lugar</t>
  </si>
  <si>
    <t>NP</t>
  </si>
  <si>
    <t>Ene - Jun 2019</t>
  </si>
  <si>
    <t>3° lugar eliminatoria CONADEIP Juv B</t>
  </si>
  <si>
    <t xml:space="preserve">Aún no termina torneo en femenil 2° lugar de la tabla, varonil 5° lugar de la tabla de posiciones </t>
  </si>
  <si>
    <t>1° lugar eliminatoria CONADEIP Juv B</t>
  </si>
  <si>
    <t>4º lugar</t>
  </si>
  <si>
    <t xml:space="preserve">Beisbol </t>
  </si>
  <si>
    <t>2do.</t>
  </si>
  <si>
    <t>Tocho Bandera</t>
  </si>
  <si>
    <t>1ro</t>
  </si>
  <si>
    <t>Alumnos participantes en clases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</si>
</sst>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\º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3203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0">
    <xf numFmtId="0" fontId="0" fillId="0" borderId="0" xfId="0"/>
    <xf numFmtId="0" fontId="2" fillId="2" borderId="0" xfId="0" applyFont="1" applyFill="1" applyBorder="1" applyAlignment="1" applyProtection="1">
      <alignment horizontal="center"/>
      <protection hidden="1"/>
    </xf>
    <xf numFmtId="0" fontId="6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1" fillId="2" borderId="9" xfId="0" applyNumberFormat="1" applyFont="1" applyFill="1" applyBorder="1" applyAlignment="1" applyProtection="1">
      <alignment horizontal="center"/>
      <protection hidden="1"/>
    </xf>
    <xf numFmtId="0" fontId="1" fillId="2" borderId="35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5" xfId="0" applyNumberFormat="1" applyFont="1" applyFill="1" applyBorder="1" applyAlignment="1" applyProtection="1">
      <alignment horizontal="center"/>
      <protection hidden="1"/>
    </xf>
    <xf numFmtId="0" fontId="1" fillId="2" borderId="6" xfId="0" applyNumberFormat="1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right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3" fontId="2" fillId="2" borderId="0" xfId="0" applyNumberFormat="1" applyFont="1" applyFill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left"/>
      <protection hidden="1"/>
    </xf>
    <xf numFmtId="0" fontId="1" fillId="2" borderId="3" xfId="0" applyNumberFormat="1" applyFont="1" applyFill="1" applyBorder="1" applyAlignment="1" applyProtection="1">
      <alignment horizontal="center"/>
      <protection hidden="1"/>
    </xf>
    <xf numFmtId="0" fontId="1" fillId="2" borderId="24" xfId="0" applyNumberFormat="1" applyFont="1" applyFill="1" applyBorder="1" applyAlignment="1" applyProtection="1">
      <alignment horizontal="center"/>
      <protection hidden="1"/>
    </xf>
    <xf numFmtId="0" fontId="1" fillId="2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Protection="1"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Protection="1">
      <protection hidden="1"/>
    </xf>
    <xf numFmtId="0" fontId="1" fillId="2" borderId="36" xfId="0" applyFont="1" applyFill="1" applyBorder="1" applyAlignment="1" applyProtection="1">
      <alignment horizontal="center"/>
      <protection hidden="1"/>
    </xf>
    <xf numFmtId="0" fontId="1" fillId="2" borderId="52" xfId="0" applyNumberFormat="1" applyFont="1" applyFill="1" applyBorder="1" applyAlignment="1" applyProtection="1">
      <alignment horizontal="center"/>
      <protection hidden="1"/>
    </xf>
    <xf numFmtId="0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24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17" xfId="0" applyNumberFormat="1" applyFont="1" applyFill="1" applyBorder="1" applyAlignment="1" applyProtection="1">
      <alignment horizontal="center" vertical="center"/>
      <protection hidden="1"/>
    </xf>
    <xf numFmtId="0" fontId="1" fillId="2" borderId="49" xfId="0" applyNumberFormat="1" applyFont="1" applyFill="1" applyBorder="1" applyAlignment="1" applyProtection="1">
      <alignment horizontal="center" vertical="center"/>
      <protection hidden="1"/>
    </xf>
    <xf numFmtId="0" fontId="1" fillId="2" borderId="52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protection hidden="1"/>
    </xf>
    <xf numFmtId="0" fontId="11" fillId="2" borderId="0" xfId="0" applyFont="1" applyFill="1" applyBorder="1" applyAlignment="1" applyProtection="1">
      <protection hidden="1"/>
    </xf>
    <xf numFmtId="0" fontId="12" fillId="2" borderId="0" xfId="0" applyFont="1" applyFill="1" applyAlignment="1" applyProtection="1">
      <protection hidden="1"/>
    </xf>
    <xf numFmtId="0" fontId="11" fillId="2" borderId="0" xfId="0" applyFont="1" applyFill="1" applyAlignment="1" applyProtection="1">
      <protection hidden="1"/>
    </xf>
    <xf numFmtId="0" fontId="5" fillId="2" borderId="0" xfId="0" applyFont="1" applyFill="1" applyBorder="1" applyAlignment="1" applyProtection="1">
      <alignment horizontal="right" vertical="center" wrapText="1"/>
      <protection hidden="1"/>
    </xf>
    <xf numFmtId="0" fontId="10" fillId="2" borderId="35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36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49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10" fillId="2" borderId="22" xfId="0" applyNumberFormat="1" applyFont="1" applyFill="1" applyBorder="1" applyAlignment="1" applyProtection="1">
      <alignment horizontal="center"/>
      <protection hidden="1"/>
    </xf>
    <xf numFmtId="0" fontId="10" fillId="2" borderId="21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protection hidden="1"/>
    </xf>
    <xf numFmtId="0" fontId="1" fillId="2" borderId="2" xfId="0" applyFont="1" applyFill="1" applyBorder="1" applyAlignment="1" applyProtection="1">
      <protection hidden="1"/>
    </xf>
    <xf numFmtId="0" fontId="2" fillId="2" borderId="11" xfId="0" applyNumberFormat="1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protection hidden="1"/>
    </xf>
    <xf numFmtId="0" fontId="1" fillId="2" borderId="32" xfId="0" applyNumberFormat="1" applyFont="1" applyFill="1" applyBorder="1" applyAlignment="1" applyProtection="1">
      <alignment horizontal="center"/>
      <protection hidden="1"/>
    </xf>
    <xf numFmtId="0" fontId="1" fillId="2" borderId="46" xfId="0" applyNumberFormat="1" applyFont="1" applyFill="1" applyBorder="1" applyAlignment="1" applyProtection="1">
      <alignment horizontal="center"/>
      <protection hidden="1"/>
    </xf>
    <xf numFmtId="0" fontId="1" fillId="2" borderId="21" xfId="0" applyNumberFormat="1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Protection="1">
      <protection hidden="1"/>
    </xf>
    <xf numFmtId="0" fontId="1" fillId="2" borderId="8" xfId="0" applyNumberFormat="1" applyFont="1" applyFill="1" applyBorder="1" applyAlignment="1" applyProtection="1">
      <alignment horizontal="center"/>
      <protection hidden="1"/>
    </xf>
    <xf numFmtId="0" fontId="1" fillId="2" borderId="4" xfId="0" applyNumberFormat="1" applyFont="1" applyFill="1" applyBorder="1" applyAlignment="1" applyProtection="1">
      <alignment horizontal="center"/>
      <protection hidden="1"/>
    </xf>
    <xf numFmtId="0" fontId="1" fillId="2" borderId="17" xfId="0" applyNumberFormat="1" applyFont="1" applyFill="1" applyBorder="1" applyAlignment="1" applyProtection="1">
      <alignment horizontal="center"/>
      <protection hidden="1"/>
    </xf>
    <xf numFmtId="0" fontId="1" fillId="2" borderId="23" xfId="0" applyNumberFormat="1" applyFont="1" applyFill="1" applyBorder="1" applyAlignment="1" applyProtection="1">
      <alignment horizontal="center"/>
      <protection hidden="1"/>
    </xf>
    <xf numFmtId="0" fontId="1" fillId="2" borderId="50" xfId="0" applyNumberFormat="1" applyFont="1" applyFill="1" applyBorder="1" applyAlignment="1" applyProtection="1">
      <alignment horizontal="center"/>
      <protection hidden="1"/>
    </xf>
    <xf numFmtId="0" fontId="1" fillId="2" borderId="22" xfId="0" applyNumberFormat="1" applyFont="1" applyFill="1" applyBorder="1" applyAlignment="1" applyProtection="1">
      <alignment horizontal="center" vertical="center"/>
      <protection hidden="1"/>
    </xf>
    <xf numFmtId="0" fontId="1" fillId="2" borderId="21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left"/>
      <protection hidden="1"/>
    </xf>
    <xf numFmtId="0" fontId="1" fillId="2" borderId="50" xfId="0" applyNumberFormat="1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7" fillId="2" borderId="56" xfId="0" applyFont="1" applyFill="1" applyBorder="1" applyAlignment="1" applyProtection="1">
      <alignment horizontal="center" vertical="center" wrapText="1"/>
      <protection hidden="1"/>
    </xf>
    <xf numFmtId="0" fontId="7" fillId="2" borderId="31" xfId="0" applyFont="1" applyFill="1" applyBorder="1" applyAlignment="1" applyProtection="1">
      <alignment horizontal="center" vertical="center" wrapText="1"/>
      <protection hidden="1"/>
    </xf>
    <xf numFmtId="0" fontId="7" fillId="2" borderId="34" xfId="0" applyFont="1" applyFill="1" applyBorder="1" applyAlignment="1" applyProtection="1">
      <alignment horizontal="center" vertical="center" wrapText="1"/>
      <protection hidden="1"/>
    </xf>
    <xf numFmtId="0" fontId="7" fillId="2" borderId="54" xfId="0" applyFont="1" applyFill="1" applyBorder="1" applyAlignment="1" applyProtection="1">
      <alignment horizontal="center" vertical="center" wrapText="1"/>
      <protection hidden="1"/>
    </xf>
    <xf numFmtId="0" fontId="1" fillId="2" borderId="14" xfId="0" applyNumberFormat="1" applyFont="1" applyFill="1" applyBorder="1" applyAlignment="1" applyProtection="1">
      <alignment horizontal="left" vertical="justify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41" fontId="1" fillId="2" borderId="0" xfId="0" applyNumberFormat="1" applyFont="1" applyFill="1" applyBorder="1" applyAlignment="1" applyProtection="1">
      <alignment horizontal="center" wrapText="1"/>
      <protection hidden="1"/>
    </xf>
    <xf numFmtId="0" fontId="10" fillId="2" borderId="48" xfId="0" applyFont="1" applyFill="1" applyBorder="1" applyAlignment="1" applyProtection="1">
      <alignment horizontal="center" vertical="center" wrapText="1"/>
      <protection hidden="1"/>
    </xf>
    <xf numFmtId="0" fontId="10" fillId="2" borderId="33" xfId="0" applyFont="1" applyFill="1" applyBorder="1" applyAlignment="1" applyProtection="1">
      <alignment horizontal="center" vertical="center" wrapText="1"/>
      <protection hidden="1"/>
    </xf>
    <xf numFmtId="0" fontId="1" fillId="2" borderId="33" xfId="0" applyFont="1" applyFill="1" applyBorder="1" applyAlignment="1" applyProtection="1">
      <protection hidden="1"/>
    </xf>
    <xf numFmtId="0" fontId="1" fillId="2" borderId="1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18" xfId="0" applyFont="1" applyFill="1" applyBorder="1" applyAlignment="1" applyProtection="1">
      <alignment horizontal="center" wrapText="1"/>
      <protection hidden="1"/>
    </xf>
    <xf numFmtId="0" fontId="7" fillId="2" borderId="10" xfId="0" applyFont="1" applyFill="1" applyBorder="1" applyAlignment="1" applyProtection="1">
      <alignment horizontal="center" wrapText="1"/>
      <protection hidden="1"/>
    </xf>
    <xf numFmtId="0" fontId="7" fillId="2" borderId="11" xfId="0" applyFont="1" applyFill="1" applyBorder="1" applyAlignment="1" applyProtection="1">
      <alignment horizont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0" xfId="0" applyNumberFormat="1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center" vertical="center" wrapText="1"/>
      <protection hidden="1"/>
    </xf>
    <xf numFmtId="0" fontId="10" fillId="2" borderId="14" xfId="0" applyNumberFormat="1" applyFont="1" applyFill="1" applyBorder="1" applyAlignment="1" applyProtection="1">
      <alignment horizontal="left"/>
      <protection hidden="1"/>
    </xf>
    <xf numFmtId="0" fontId="10" fillId="2" borderId="2" xfId="0" applyNumberFormat="1" applyFont="1" applyFill="1" applyBorder="1" applyAlignment="1" applyProtection="1">
      <alignment horizontal="left"/>
      <protection hidden="1"/>
    </xf>
    <xf numFmtId="0" fontId="10" fillId="2" borderId="45" xfId="0" applyNumberFormat="1" applyFont="1" applyFill="1" applyBorder="1" applyAlignment="1" applyProtection="1">
      <alignment horizontal="center"/>
      <protection hidden="1"/>
    </xf>
    <xf numFmtId="0" fontId="10" fillId="2" borderId="35" xfId="0" applyNumberFormat="1" applyFont="1" applyFill="1" applyBorder="1" applyAlignment="1" applyProtection="1">
      <alignment horizontal="center"/>
      <protection hidden="1"/>
    </xf>
    <xf numFmtId="0" fontId="1" fillId="2" borderId="42" xfId="0" applyFont="1" applyFill="1" applyBorder="1" applyAlignment="1" applyProtection="1"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39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3" fontId="1" fillId="2" borderId="30" xfId="0" applyNumberFormat="1" applyFont="1" applyFill="1" applyBorder="1" applyAlignment="1" applyProtection="1">
      <alignment horizontal="center"/>
      <protection hidden="1"/>
    </xf>
    <xf numFmtId="0" fontId="1" fillId="2" borderId="33" xfId="0" applyNumberFormat="1" applyFont="1" applyFill="1" applyBorder="1" applyAlignment="1" applyProtection="1">
      <alignment horizontal="center"/>
      <protection hidden="1"/>
    </xf>
    <xf numFmtId="0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0" fontId="1" fillId="2" borderId="38" xfId="0" applyFont="1" applyFill="1" applyBorder="1" applyAlignment="1" applyProtection="1">
      <alignment horizontal="center" vertical="center" wrapText="1"/>
      <protection hidden="1"/>
    </xf>
    <xf numFmtId="0" fontId="10" fillId="2" borderId="16" xfId="0" applyNumberFormat="1" applyFont="1" applyFill="1" applyBorder="1" applyAlignment="1" applyProtection="1">
      <alignment horizontal="center"/>
      <protection hidden="1"/>
    </xf>
    <xf numFmtId="0" fontId="10" fillId="2" borderId="30" xfId="0" applyNumberFormat="1" applyFont="1" applyFill="1" applyBorder="1" applyAlignment="1" applyProtection="1">
      <alignment horizontal="left"/>
      <protection hidden="1"/>
    </xf>
    <xf numFmtId="0" fontId="10" fillId="2" borderId="15" xfId="0" applyNumberFormat="1" applyFont="1" applyFill="1" applyBorder="1" applyAlignment="1" applyProtection="1">
      <alignment horizontal="left"/>
      <protection hidden="1"/>
    </xf>
    <xf numFmtId="0" fontId="1" fillId="2" borderId="36" xfId="0" applyNumberFormat="1" applyFont="1" applyFill="1" applyBorder="1" applyAlignment="1" applyProtection="1">
      <alignment horizontal="center"/>
      <protection hidden="1"/>
    </xf>
    <xf numFmtId="0" fontId="1" fillId="2" borderId="46" xfId="0" applyNumberFormat="1" applyFont="1" applyFill="1" applyBorder="1" applyAlignment="1" applyProtection="1">
      <alignment horizontal="center" vertical="center"/>
      <protection hidden="1"/>
    </xf>
    <xf numFmtId="0" fontId="9" fillId="2" borderId="46" xfId="1" applyNumberFormat="1" applyFont="1" applyFill="1" applyBorder="1" applyAlignment="1" applyProtection="1">
      <alignment horizontal="center"/>
      <protection hidden="1"/>
    </xf>
    <xf numFmtId="0" fontId="9" fillId="2" borderId="36" xfId="1" applyNumberFormat="1" applyFont="1" applyFill="1" applyBorder="1" applyAlignment="1" applyProtection="1">
      <alignment horizontal="center"/>
      <protection hidden="1"/>
    </xf>
    <xf numFmtId="0" fontId="9" fillId="2" borderId="33" xfId="0" applyNumberFormat="1" applyFont="1" applyFill="1" applyBorder="1" applyAlignment="1" applyProtection="1">
      <alignment horizontal="center"/>
      <protection hidden="1"/>
    </xf>
    <xf numFmtId="0" fontId="9" fillId="2" borderId="12" xfId="1" applyNumberFormat="1" applyFont="1" applyFill="1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2" fillId="2" borderId="18" xfId="0" applyNumberFormat="1" applyFont="1" applyFill="1" applyBorder="1" applyAlignment="1" applyProtection="1">
      <alignment horizontal="center" vertical="center"/>
      <protection hidden="1"/>
    </xf>
    <xf numFmtId="0" fontId="2" fillId="2" borderId="26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11" xfId="0" applyNumberFormat="1" applyFont="1" applyFill="1" applyBorder="1" applyAlignment="1" applyProtection="1">
      <alignment horizontal="center" vertical="center"/>
      <protection hidden="1"/>
    </xf>
    <xf numFmtId="3" fontId="2" fillId="2" borderId="44" xfId="0" applyNumberFormat="1" applyFont="1" applyFill="1" applyBorder="1" applyAlignment="1" applyProtection="1">
      <alignment horizontal="right"/>
      <protection hidden="1"/>
    </xf>
    <xf numFmtId="3" fontId="2" fillId="2" borderId="27" xfId="0" applyNumberFormat="1" applyFont="1" applyFill="1" applyBorder="1" applyAlignment="1" applyProtection="1">
      <alignment horizontal="right"/>
      <protection hidden="1"/>
    </xf>
    <xf numFmtId="0" fontId="2" fillId="2" borderId="34" xfId="0" applyNumberFormat="1" applyFont="1" applyFill="1" applyBorder="1" applyAlignment="1" applyProtection="1">
      <alignment horizontal="center" vertical="center"/>
      <protection hidden="1"/>
    </xf>
    <xf numFmtId="0" fontId="2" fillId="2" borderId="54" xfId="0" applyNumberFormat="1" applyFont="1" applyFill="1" applyBorder="1" applyAlignment="1" applyProtection="1">
      <alignment horizontal="center" vertical="center"/>
      <protection hidden="1"/>
    </xf>
    <xf numFmtId="0" fontId="8" fillId="2" borderId="1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NumberFormat="1" applyFont="1" applyFill="1" applyBorder="1" applyAlignment="1" applyProtection="1">
      <alignment horizontal="center" vertical="center"/>
      <protection hidden="1"/>
    </xf>
    <xf numFmtId="3" fontId="8" fillId="2" borderId="0" xfId="0" applyNumberFormat="1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6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10" fillId="2" borderId="37" xfId="0" applyFont="1" applyFill="1" applyBorder="1" applyAlignment="1" applyProtection="1">
      <alignment horizontal="center" vertical="center" wrapText="1"/>
      <protection hidden="1"/>
    </xf>
    <xf numFmtId="0" fontId="10" fillId="2" borderId="40" xfId="0" applyFont="1" applyFill="1" applyBorder="1" applyAlignment="1" applyProtection="1">
      <alignment horizontal="center" vertical="center" wrapText="1"/>
      <protection hidden="1"/>
    </xf>
    <xf numFmtId="0" fontId="10" fillId="2" borderId="39" xfId="0" applyFont="1" applyFill="1" applyBorder="1" applyAlignment="1" applyProtection="1">
      <alignment horizontal="center" vertical="center" wrapText="1"/>
      <protection hidden="1"/>
    </xf>
    <xf numFmtId="0" fontId="10" fillId="2" borderId="38" xfId="0" applyFont="1" applyFill="1" applyBorder="1" applyAlignment="1" applyProtection="1">
      <alignment horizontal="center" vertical="center" wrapText="1"/>
      <protection hidden="1"/>
    </xf>
    <xf numFmtId="0" fontId="1" fillId="2" borderId="22" xfId="0" applyNumberFormat="1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Protection="1">
      <protection hidden="1"/>
    </xf>
    <xf numFmtId="0" fontId="1" fillId="2" borderId="2" xfId="0" applyNumberFormat="1" applyFont="1" applyFill="1" applyBorder="1" applyAlignment="1" applyProtection="1">
      <alignment horizontal="left" vertical="center"/>
      <protection hidden="1"/>
    </xf>
    <xf numFmtId="0" fontId="1" fillId="2" borderId="15" xfId="0" applyNumberFormat="1" applyFont="1" applyFill="1" applyBorder="1" applyAlignment="1" applyProtection="1">
      <alignment horizontal="left" vertical="center"/>
      <protection hidden="1"/>
    </xf>
    <xf numFmtId="0" fontId="1" fillId="2" borderId="14" xfId="0" applyNumberFormat="1" applyFont="1" applyFill="1" applyBorder="1" applyAlignment="1" applyProtection="1">
      <alignment horizontal="left" vertical="center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/>
      <protection hidden="1"/>
    </xf>
    <xf numFmtId="0" fontId="2" fillId="2" borderId="42" xfId="0" applyNumberFormat="1" applyFont="1" applyFill="1" applyBorder="1" applyAlignment="1" applyProtection="1">
      <alignment horizontal="center" vertical="center"/>
      <protection hidden="1"/>
    </xf>
    <xf numFmtId="0" fontId="1" fillId="2" borderId="46" xfId="0" applyFont="1" applyFill="1" applyBorder="1" applyAlignment="1" applyProtection="1">
      <alignment horizontal="center"/>
      <protection hidden="1"/>
    </xf>
    <xf numFmtId="0" fontId="10" fillId="2" borderId="1" xfId="0" applyNumberFormat="1" applyFont="1" applyFill="1" applyBorder="1" applyAlignment="1" applyProtection="1">
      <alignment horizontal="center"/>
      <protection hidden="1"/>
    </xf>
    <xf numFmtId="0" fontId="10" fillId="2" borderId="7" xfId="0" applyNumberFormat="1" applyFont="1" applyFill="1" applyBorder="1" applyAlignment="1" applyProtection="1">
      <alignment horizontal="left"/>
      <protection hidden="1"/>
    </xf>
    <xf numFmtId="0" fontId="10" fillId="2" borderId="9" xfId="0" applyNumberFormat="1" applyFont="1" applyFill="1" applyBorder="1" applyAlignment="1" applyProtection="1">
      <alignment horizontal="center"/>
      <protection hidden="1"/>
    </xf>
    <xf numFmtId="0" fontId="10" fillId="2" borderId="5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50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 applyProtection="1">
      <alignment horizontal="center" vertical="center"/>
      <protection hidden="1"/>
    </xf>
    <xf numFmtId="0" fontId="1" fillId="2" borderId="52" xfId="0" applyFont="1" applyFill="1" applyBorder="1" applyAlignment="1" applyProtection="1">
      <alignment horizontal="center" vertical="center"/>
      <protection hidden="1"/>
    </xf>
    <xf numFmtId="0" fontId="1" fillId="2" borderId="57" xfId="0" applyNumberFormat="1" applyFont="1" applyFill="1" applyBorder="1" applyAlignment="1" applyProtection="1">
      <alignment horizontal="center" vertical="center"/>
      <protection hidden="1"/>
    </xf>
    <xf numFmtId="0" fontId="1" fillId="2" borderId="58" xfId="0" applyNumberFormat="1" applyFont="1" applyFill="1" applyBorder="1" applyAlignment="1" applyProtection="1">
      <alignment horizontal="center" vertical="center"/>
      <protection hidden="1"/>
    </xf>
    <xf numFmtId="0" fontId="2" fillId="2" borderId="27" xfId="0" applyNumberFormat="1" applyFont="1" applyFill="1" applyBorder="1" applyAlignment="1" applyProtection="1">
      <alignment horizontal="center" vertical="center"/>
      <protection hidden="1"/>
    </xf>
    <xf numFmtId="0" fontId="2" fillId="2" borderId="25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0" fillId="2" borderId="32" xfId="0" applyNumberFormat="1" applyFont="1" applyFill="1" applyBorder="1" applyAlignment="1" applyProtection="1">
      <alignment horizontal="center"/>
      <protection hidden="1"/>
    </xf>
    <xf numFmtId="0" fontId="10" fillId="2" borderId="24" xfId="0" applyNumberFormat="1" applyFont="1" applyFill="1" applyBorder="1" applyAlignment="1" applyProtection="1">
      <alignment horizontal="center"/>
      <protection hidden="1"/>
    </xf>
    <xf numFmtId="0" fontId="10" fillId="2" borderId="3" xfId="0" applyNumberFormat="1" applyFont="1" applyFill="1" applyBorder="1" applyAlignment="1" applyProtection="1">
      <alignment horizontal="center"/>
      <protection hidden="1"/>
    </xf>
    <xf numFmtId="0" fontId="9" fillId="2" borderId="15" xfId="0" applyNumberFormat="1" applyFont="1" applyFill="1" applyBorder="1" applyAlignment="1" applyProtection="1">
      <alignment horizontal="center"/>
      <protection hidden="1"/>
    </xf>
    <xf numFmtId="0" fontId="9" fillId="2" borderId="21" xfId="1" applyNumberFormat="1" applyFont="1" applyFill="1" applyBorder="1" applyAlignment="1" applyProtection="1">
      <alignment horizontal="center"/>
      <protection hidden="1"/>
    </xf>
    <xf numFmtId="0" fontId="9" fillId="2" borderId="5" xfId="1" applyNumberFormat="1" applyFont="1" applyFill="1" applyBorder="1" applyAlignment="1" applyProtection="1">
      <alignment horizontal="center"/>
      <protection hidden="1"/>
    </xf>
    <xf numFmtId="0" fontId="9" fillId="2" borderId="21" xfId="0" applyNumberFormat="1" applyFont="1" applyFill="1" applyBorder="1" applyAlignment="1" applyProtection="1">
      <alignment horizontal="center"/>
      <protection hidden="1"/>
    </xf>
    <xf numFmtId="0" fontId="9" fillId="2" borderId="5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9" fillId="2" borderId="6" xfId="1" applyNumberFormat="1" applyFont="1" applyFill="1" applyBorder="1" applyAlignment="1" applyProtection="1">
      <alignment horizontal="center"/>
      <protection hidden="1"/>
    </xf>
    <xf numFmtId="0" fontId="9" fillId="2" borderId="6" xfId="0" applyNumberFormat="1" applyFont="1" applyFill="1" applyBorder="1" applyAlignment="1" applyProtection="1">
      <alignment horizontal="center"/>
      <protection hidden="1"/>
    </xf>
    <xf numFmtId="0" fontId="2" fillId="2" borderId="10" xfId="0" applyNumberFormat="1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 vertical="center"/>
      <protection hidden="1"/>
    </xf>
    <xf numFmtId="0" fontId="7" fillId="2" borderId="56" xfId="0" applyFont="1" applyFill="1" applyBorder="1" applyAlignment="1" applyProtection="1">
      <alignment horizontal="center" wrapText="1"/>
      <protection hidden="1"/>
    </xf>
    <xf numFmtId="0" fontId="7" fillId="2" borderId="34" xfId="0" applyFont="1" applyFill="1" applyBorder="1" applyAlignment="1" applyProtection="1">
      <alignment horizontal="center" wrapText="1"/>
      <protection hidden="1"/>
    </xf>
    <xf numFmtId="0" fontId="7" fillId="2" borderId="31" xfId="0" applyFont="1" applyFill="1" applyBorder="1" applyAlignment="1" applyProtection="1">
      <alignment horizontal="center" wrapText="1"/>
      <protection hidden="1"/>
    </xf>
    <xf numFmtId="0" fontId="1" fillId="2" borderId="32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NumberFormat="1" applyFont="1" applyFill="1" applyBorder="1" applyAlignment="1" applyProtection="1">
      <alignment horizontal="left" vertical="center"/>
      <protection hidden="1"/>
    </xf>
    <xf numFmtId="3" fontId="10" fillId="2" borderId="4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16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13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0" xfId="0" applyFont="1" applyFill="1" applyBorder="1" applyAlignment="1" applyProtection="1">
      <alignment horizontal="left"/>
      <protection hidden="1"/>
    </xf>
    <xf numFmtId="0" fontId="1" fillId="2" borderId="30" xfId="0" applyNumberFormat="1" applyFont="1" applyFill="1" applyBorder="1" applyAlignment="1" applyProtection="1">
      <alignment horizontal="center" vertical="center"/>
      <protection hidden="1"/>
    </xf>
    <xf numFmtId="0" fontId="1" fillId="2" borderId="51" xfId="0" applyNumberFormat="1" applyFont="1" applyFill="1" applyBorder="1" applyAlignment="1" applyProtection="1">
      <alignment horizontal="center" vertical="center"/>
      <protection hidden="1"/>
    </xf>
    <xf numFmtId="0" fontId="1" fillId="2" borderId="62" xfId="0" applyNumberFormat="1" applyFont="1" applyFill="1" applyBorder="1" applyAlignment="1" applyProtection="1">
      <alignment horizontal="center" vertical="center"/>
      <protection hidden="1"/>
    </xf>
    <xf numFmtId="164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45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35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4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0" xfId="0" applyNumberFormat="1" applyFont="1" applyFill="1" applyBorder="1" applyAlignment="1" applyProtection="1">
      <alignment horizontal="center" vertical="center"/>
      <protection hidden="1"/>
    </xf>
    <xf numFmtId="164" fontId="10" fillId="2" borderId="16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46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36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13" xfId="0" applyNumberFormat="1" applyFont="1" applyFill="1" applyBorder="1" applyAlignment="1" applyProtection="1">
      <alignment horizontal="center"/>
      <protection hidden="1"/>
    </xf>
    <xf numFmtId="0" fontId="1" fillId="2" borderId="8" xfId="0" applyNumberFormat="1" applyFont="1" applyFill="1" applyBorder="1" applyAlignment="1" applyProtection="1">
      <alignment horizontal="center" vertical="center"/>
      <protection hidden="1"/>
    </xf>
    <xf numFmtId="0" fontId="15" fillId="2" borderId="39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35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35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51" xfId="0" applyNumberFormat="1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2" fillId="2" borderId="18" xfId="0" applyNumberFormat="1" applyFont="1" applyFill="1" applyBorder="1" applyAlignment="1" applyProtection="1">
      <alignment horizontal="center"/>
      <protection hidden="1"/>
    </xf>
    <xf numFmtId="0" fontId="1" fillId="2" borderId="30" xfId="0" applyNumberFormat="1" applyFont="1" applyFill="1" applyBorder="1" applyAlignment="1" applyProtection="1">
      <alignment horizontal="center"/>
      <protection hidden="1"/>
    </xf>
    <xf numFmtId="0" fontId="1" fillId="2" borderId="62" xfId="0" applyNumberFormat="1" applyFont="1" applyFill="1" applyBorder="1" applyAlignment="1" applyProtection="1">
      <alignment horizontal="center"/>
      <protection hidden="1"/>
    </xf>
    <xf numFmtId="0" fontId="1" fillId="3" borderId="35" xfId="0" applyNumberFormat="1" applyFont="1" applyFill="1" applyBorder="1" applyAlignment="1" applyProtection="1">
      <alignment horizontal="center"/>
      <protection hidden="1"/>
    </xf>
    <xf numFmtId="0" fontId="1" fillId="3" borderId="16" xfId="0" applyNumberFormat="1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3" borderId="5" xfId="0" applyNumberFormat="1" applyFont="1" applyFill="1" applyBorder="1" applyAlignment="1" applyProtection="1">
      <alignment horizontal="center"/>
      <protection hidden="1"/>
    </xf>
    <xf numFmtId="0" fontId="1" fillId="3" borderId="21" xfId="0" applyNumberFormat="1" applyFont="1" applyFill="1" applyBorder="1" applyAlignment="1" applyProtection="1">
      <alignment horizontal="center"/>
      <protection hidden="1"/>
    </xf>
    <xf numFmtId="0" fontId="1" fillId="3" borderId="17" xfId="0" applyNumberFormat="1" applyFont="1" applyFill="1" applyBorder="1" applyAlignment="1" applyProtection="1">
      <alignment horizontal="center"/>
      <protection hidden="1"/>
    </xf>
    <xf numFmtId="0" fontId="1" fillId="3" borderId="6" xfId="0" applyNumberFormat="1" applyFont="1" applyFill="1" applyBorder="1" applyAlignment="1" applyProtection="1">
      <alignment horizontal="center"/>
      <protection hidden="1"/>
    </xf>
    <xf numFmtId="0" fontId="1" fillId="3" borderId="1" xfId="0" applyNumberFormat="1" applyFont="1" applyFill="1" applyBorder="1" applyAlignment="1" applyProtection="1">
      <alignment horizontal="center"/>
      <protection hidden="1"/>
    </xf>
    <xf numFmtId="0" fontId="1" fillId="3" borderId="22" xfId="0" applyNumberFormat="1" applyFont="1" applyFill="1" applyBorder="1" applyAlignment="1" applyProtection="1">
      <alignment horizontal="center"/>
      <protection hidden="1"/>
    </xf>
    <xf numFmtId="0" fontId="1" fillId="3" borderId="46" xfId="0" applyNumberFormat="1" applyFont="1" applyFill="1" applyBorder="1" applyAlignment="1" applyProtection="1">
      <alignment horizontal="center"/>
      <protection hidden="1"/>
    </xf>
    <xf numFmtId="0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6" xfId="0" applyNumberFormat="1" applyFont="1" applyFill="1" applyBorder="1" applyAlignment="1" applyProtection="1">
      <alignment horizontal="center" vertical="center"/>
      <protection hidden="1"/>
    </xf>
    <xf numFmtId="0" fontId="1" fillId="3" borderId="17" xfId="0" applyNumberFormat="1" applyFont="1" applyFill="1" applyBorder="1" applyAlignment="1" applyProtection="1">
      <alignment horizontal="center" vertical="center"/>
      <protection hidden="1"/>
    </xf>
    <xf numFmtId="0" fontId="1" fillId="3" borderId="5" xfId="0" applyNumberFormat="1" applyFont="1" applyFill="1" applyBorder="1" applyAlignment="1" applyProtection="1">
      <alignment horizontal="center" vertical="center"/>
      <protection hidden="1"/>
    </xf>
    <xf numFmtId="0" fontId="1" fillId="3" borderId="21" xfId="0" applyNumberFormat="1" applyFont="1" applyFill="1" applyBorder="1" applyAlignment="1" applyProtection="1">
      <alignment horizontal="center" vertical="center"/>
      <protection hidden="1"/>
    </xf>
    <xf numFmtId="0" fontId="1" fillId="3" borderId="22" xfId="0" applyNumberFormat="1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30" xfId="0" applyNumberFormat="1" applyFont="1" applyFill="1" applyBorder="1" applyAlignment="1" applyProtection="1">
      <alignment horizontal="center" vertical="center"/>
      <protection hidden="1"/>
    </xf>
    <xf numFmtId="0" fontId="1" fillId="3" borderId="51" xfId="0" applyNumberFormat="1" applyFont="1" applyFill="1" applyBorder="1" applyAlignment="1" applyProtection="1">
      <alignment horizontal="center" vertical="center"/>
      <protection hidden="1"/>
    </xf>
    <xf numFmtId="0" fontId="1" fillId="3" borderId="30" xfId="0" applyFont="1" applyFill="1" applyBorder="1" applyAlignment="1" applyProtection="1">
      <alignment horizontal="center" vertical="center"/>
      <protection hidden="1"/>
    </xf>
    <xf numFmtId="0" fontId="1" fillId="3" borderId="51" xfId="0" applyFont="1" applyFill="1" applyBorder="1" applyAlignment="1" applyProtection="1">
      <alignment horizontal="center" vertical="center"/>
      <protection hidden="1"/>
    </xf>
    <xf numFmtId="0" fontId="1" fillId="3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NumberFormat="1" applyFont="1" applyFill="1" applyBorder="1" applyAlignment="1" applyProtection="1">
      <alignment horizontal="center" vertical="center"/>
      <protection hidden="1"/>
    </xf>
    <xf numFmtId="3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18" fillId="4" borderId="35" xfId="0" applyFont="1" applyFill="1" applyBorder="1" applyAlignment="1" applyProtection="1">
      <alignment horizontal="center" vertical="center"/>
      <protection hidden="1"/>
    </xf>
    <xf numFmtId="0" fontId="22" fillId="4" borderId="16" xfId="0" applyFont="1" applyFill="1" applyBorder="1" applyAlignment="1" applyProtection="1">
      <alignment horizontal="center" vertical="center"/>
      <protection hidden="1"/>
    </xf>
    <xf numFmtId="0" fontId="22" fillId="4" borderId="6" xfId="0" applyFont="1" applyFill="1" applyBorder="1" applyAlignment="1" applyProtection="1">
      <alignment horizontal="center" vertical="center"/>
      <protection hidden="1"/>
    </xf>
    <xf numFmtId="0" fontId="18" fillId="4" borderId="37" xfId="0" applyFont="1" applyFill="1" applyBorder="1" applyAlignment="1" applyProtection="1">
      <alignment horizontal="center" vertical="center" wrapText="1"/>
      <protection hidden="1"/>
    </xf>
    <xf numFmtId="0" fontId="18" fillId="4" borderId="7" xfId="0" applyFont="1" applyFill="1" applyBorder="1" applyAlignment="1" applyProtection="1">
      <alignment horizontal="center" vertical="center"/>
      <protection hidden="1"/>
    </xf>
    <xf numFmtId="0" fontId="22" fillId="4" borderId="2" xfId="0" applyFont="1" applyFill="1" applyBorder="1" applyAlignment="1" applyProtection="1">
      <alignment horizontal="center" vertical="center"/>
      <protection hidden="1"/>
    </xf>
    <xf numFmtId="0" fontId="22" fillId="4" borderId="15" xfId="0" applyFont="1" applyFill="1" applyBorder="1" applyAlignment="1" applyProtection="1">
      <alignment horizontal="center" vertical="center"/>
      <protection hidden="1"/>
    </xf>
    <xf numFmtId="0" fontId="18" fillId="4" borderId="37" xfId="0" applyFont="1" applyFill="1" applyBorder="1" applyAlignment="1" applyProtection="1">
      <alignment horizontal="center" wrapText="1"/>
      <protection hidden="1"/>
    </xf>
    <xf numFmtId="0" fontId="18" fillId="4" borderId="38" xfId="0" applyFont="1" applyFill="1" applyBorder="1" applyAlignment="1" applyProtection="1">
      <alignment horizontal="center" wrapText="1"/>
      <protection hidden="1"/>
    </xf>
    <xf numFmtId="0" fontId="1" fillId="5" borderId="37" xfId="0" applyFont="1" applyFill="1" applyBorder="1" applyAlignment="1" applyProtection="1">
      <alignment horizontal="left" vertical="center"/>
      <protection hidden="1"/>
    </xf>
    <xf numFmtId="0" fontId="1" fillId="5" borderId="39" xfId="0" applyFont="1" applyFill="1" applyBorder="1" applyAlignment="1" applyProtection="1">
      <alignment horizontal="left" vertical="center"/>
      <protection hidden="1"/>
    </xf>
    <xf numFmtId="0" fontId="1" fillId="5" borderId="39" xfId="0" applyFont="1" applyFill="1" applyBorder="1" applyAlignment="1" applyProtection="1">
      <alignment horizontal="left" vertical="center" wrapText="1"/>
      <protection hidden="1"/>
    </xf>
    <xf numFmtId="0" fontId="1" fillId="5" borderId="38" xfId="0" applyFont="1" applyFill="1" applyBorder="1" applyAlignment="1" applyProtection="1">
      <alignment horizontal="left" vertical="center"/>
      <protection hidden="1"/>
    </xf>
    <xf numFmtId="0" fontId="1" fillId="5" borderId="37" xfId="0" applyFont="1" applyFill="1" applyBorder="1" applyAlignment="1" applyProtection="1">
      <alignment horizontal="left" vertical="center" wrapText="1"/>
      <protection hidden="1"/>
    </xf>
    <xf numFmtId="0" fontId="1" fillId="5" borderId="40" xfId="0" applyFont="1" applyFill="1" applyBorder="1" applyAlignment="1" applyProtection="1">
      <alignment horizontal="left" vertical="center" wrapText="1"/>
      <protection hidden="1"/>
    </xf>
    <xf numFmtId="0" fontId="1" fillId="5" borderId="38" xfId="0" applyFont="1" applyFill="1" applyBorder="1" applyAlignment="1" applyProtection="1">
      <alignment horizontal="left" vertical="center" wrapText="1"/>
      <protection hidden="1"/>
    </xf>
    <xf numFmtId="0" fontId="1" fillId="5" borderId="48" xfId="0" applyFont="1" applyFill="1" applyBorder="1" applyAlignment="1" applyProtection="1">
      <alignment horizontal="left" vertical="center" wrapText="1"/>
      <protection hidden="1"/>
    </xf>
    <xf numFmtId="0" fontId="1" fillId="5" borderId="47" xfId="0" applyFont="1" applyFill="1" applyBorder="1" applyAlignment="1" applyProtection="1">
      <alignment horizontal="left" vertical="center" wrapText="1"/>
      <protection hidden="1"/>
    </xf>
    <xf numFmtId="0" fontId="18" fillId="7" borderId="27" xfId="1" applyNumberFormat="1" applyFont="1" applyFill="1" applyBorder="1" applyAlignment="1" applyProtection="1">
      <alignment horizontal="center" vertical="center"/>
      <protection hidden="1"/>
    </xf>
    <xf numFmtId="0" fontId="18" fillId="7" borderId="28" xfId="1" applyNumberFormat="1" applyFont="1" applyFill="1" applyBorder="1" applyAlignment="1" applyProtection="1">
      <alignment horizontal="center" vertical="center"/>
      <protection hidden="1"/>
    </xf>
    <xf numFmtId="0" fontId="7" fillId="3" borderId="29" xfId="0" applyFont="1" applyFill="1" applyBorder="1" applyAlignment="1" applyProtection="1">
      <alignment horizontal="center"/>
      <protection hidden="1"/>
    </xf>
    <xf numFmtId="0" fontId="19" fillId="7" borderId="29" xfId="0" applyNumberFormat="1" applyFont="1" applyFill="1" applyBorder="1" applyAlignment="1" applyProtection="1">
      <alignment horizontal="center" vertical="center"/>
      <protection hidden="1"/>
    </xf>
    <xf numFmtId="3" fontId="19" fillId="7" borderId="29" xfId="0" applyNumberFormat="1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19" fillId="7" borderId="44" xfId="0" applyFont="1" applyFill="1" applyBorder="1" applyAlignment="1" applyProtection="1">
      <alignment horizontal="center" vertical="center"/>
      <protection hidden="1"/>
    </xf>
    <xf numFmtId="0" fontId="2" fillId="2" borderId="27" xfId="0" applyNumberFormat="1" applyFont="1" applyFill="1" applyBorder="1" applyAlignment="1" applyProtection="1">
      <alignment horizontal="center"/>
      <protection hidden="1"/>
    </xf>
    <xf numFmtId="0" fontId="2" fillId="2" borderId="19" xfId="0" applyNumberFormat="1" applyFont="1" applyFill="1" applyBorder="1" applyAlignment="1" applyProtection="1">
      <alignment horizontal="center"/>
      <protection hidden="1"/>
    </xf>
    <xf numFmtId="0" fontId="2" fillId="2" borderId="26" xfId="0" applyNumberFormat="1" applyFont="1" applyFill="1" applyBorder="1" applyAlignment="1" applyProtection="1">
      <alignment horizontal="center"/>
      <protection hidden="1"/>
    </xf>
    <xf numFmtId="0" fontId="2" fillId="2" borderId="55" xfId="0" applyNumberFormat="1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8" fillId="2" borderId="10" xfId="0" applyNumberFormat="1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8" fillId="7" borderId="8" xfId="0" applyFont="1" applyFill="1" applyBorder="1" applyAlignment="1" applyProtection="1">
      <alignment horizontal="center" vertical="center"/>
      <protection hidden="1"/>
    </xf>
    <xf numFmtId="0" fontId="18" fillId="7" borderId="45" xfId="0" applyFont="1" applyFill="1" applyBorder="1" applyAlignment="1" applyProtection="1">
      <alignment horizontal="center" vertical="center"/>
      <protection hidden="1"/>
    </xf>
    <xf numFmtId="0" fontId="18" fillId="7" borderId="9" xfId="0" applyFont="1" applyFill="1" applyBorder="1" applyAlignment="1" applyProtection="1">
      <alignment horizontal="center" vertical="center"/>
      <protection hidden="1"/>
    </xf>
    <xf numFmtId="0" fontId="18" fillId="7" borderId="35" xfId="0" applyFont="1" applyFill="1" applyBorder="1" applyAlignment="1" applyProtection="1">
      <alignment horizontal="center" vertical="center"/>
      <protection hidden="1"/>
    </xf>
    <xf numFmtId="0" fontId="17" fillId="7" borderId="4" xfId="0" applyFont="1" applyFill="1" applyBorder="1" applyAlignment="1" applyProtection="1">
      <alignment horizontal="center" vertical="center"/>
      <protection hidden="1"/>
    </xf>
    <xf numFmtId="0" fontId="17" fillId="7" borderId="22" xfId="0" applyFont="1" applyFill="1" applyBorder="1" applyAlignment="1" applyProtection="1">
      <alignment horizontal="center" vertical="center"/>
      <protection hidden="1"/>
    </xf>
    <xf numFmtId="0" fontId="22" fillId="7" borderId="4" xfId="0" applyFont="1" applyFill="1" applyBorder="1" applyAlignment="1" applyProtection="1">
      <alignment horizontal="center" vertical="center"/>
      <protection hidden="1"/>
    </xf>
    <xf numFmtId="0" fontId="22" fillId="7" borderId="1" xfId="0" applyFont="1" applyFill="1" applyBorder="1" applyAlignment="1" applyProtection="1">
      <alignment horizontal="center" vertical="center"/>
      <protection hidden="1"/>
    </xf>
    <xf numFmtId="0" fontId="22" fillId="7" borderId="16" xfId="0" applyFont="1" applyFill="1" applyBorder="1" applyAlignment="1" applyProtection="1">
      <alignment horizontal="center" vertical="center"/>
      <protection hidden="1"/>
    </xf>
    <xf numFmtId="0" fontId="22" fillId="7" borderId="17" xfId="0" applyFont="1" applyFill="1" applyBorder="1" applyAlignment="1" applyProtection="1">
      <alignment horizontal="center" vertical="center"/>
      <protection hidden="1"/>
    </xf>
    <xf numFmtId="0" fontId="22" fillId="7" borderId="21" xfId="0" applyFont="1" applyFill="1" applyBorder="1" applyAlignment="1" applyProtection="1">
      <alignment horizontal="center" vertical="center"/>
      <protection hidden="1"/>
    </xf>
    <xf numFmtId="0" fontId="22" fillId="7" borderId="5" xfId="0" applyFont="1" applyFill="1" applyBorder="1" applyAlignment="1" applyProtection="1">
      <alignment horizontal="center" vertical="center"/>
      <protection hidden="1"/>
    </xf>
    <xf numFmtId="0" fontId="22" fillId="7" borderId="6" xfId="0" applyFont="1" applyFill="1" applyBorder="1" applyAlignment="1" applyProtection="1">
      <alignment horizontal="center" vertical="center"/>
      <protection hidden="1"/>
    </xf>
    <xf numFmtId="0" fontId="17" fillId="7" borderId="16" xfId="0" applyFont="1" applyFill="1" applyBorder="1" applyAlignment="1" applyProtection="1">
      <alignment horizontal="center" vertical="center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0" fontId="22" fillId="7" borderId="36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9" fillId="3" borderId="29" xfId="0" applyFont="1" applyFill="1" applyBorder="1" applyAlignment="1" applyProtection="1">
      <alignment horizontal="center" vertical="center"/>
      <protection hidden="1"/>
    </xf>
    <xf numFmtId="0" fontId="9" fillId="3" borderId="42" xfId="0" applyFont="1" applyFill="1" applyBorder="1" applyAlignment="1" applyProtection="1">
      <alignment horizontal="center" vertical="center"/>
      <protection hidden="1"/>
    </xf>
    <xf numFmtId="0" fontId="19" fillId="7" borderId="44" xfId="0" applyFont="1" applyFill="1" applyBorder="1" applyAlignment="1" applyProtection="1">
      <alignment horizontal="center" vertical="center"/>
      <protection hidden="1"/>
    </xf>
    <xf numFmtId="0" fontId="19" fillId="7" borderId="30" xfId="0" applyFont="1" applyFill="1" applyBorder="1" applyAlignment="1" applyProtection="1">
      <alignment horizontal="center" vertical="center"/>
      <protection hidden="1"/>
    </xf>
    <xf numFmtId="0" fontId="16" fillId="7" borderId="27" xfId="0" applyFont="1" applyFill="1" applyBorder="1" applyAlignment="1" applyProtection="1">
      <alignment horizontal="center" vertical="center"/>
      <protection hidden="1"/>
    </xf>
    <xf numFmtId="0" fontId="16" fillId="7" borderId="20" xfId="0" applyFont="1" applyFill="1" applyBorder="1" applyAlignment="1" applyProtection="1">
      <alignment horizontal="center" vertical="center"/>
      <protection hidden="1"/>
    </xf>
    <xf numFmtId="0" fontId="19" fillId="7" borderId="27" xfId="1" applyNumberFormat="1" applyFont="1" applyFill="1" applyBorder="1" applyAlignment="1" applyProtection="1">
      <alignment horizontal="center" vertical="center"/>
      <protection hidden="1"/>
    </xf>
    <xf numFmtId="0" fontId="19" fillId="7" borderId="20" xfId="1" applyNumberFormat="1" applyFont="1" applyFill="1" applyBorder="1" applyAlignment="1" applyProtection="1">
      <alignment horizontal="center" vertical="center"/>
      <protection hidden="1"/>
    </xf>
    <xf numFmtId="0" fontId="16" fillId="6" borderId="27" xfId="0" applyNumberFormat="1" applyFont="1" applyFill="1" applyBorder="1" applyAlignment="1" applyProtection="1">
      <alignment horizontal="center" vertical="center"/>
      <protection hidden="1"/>
    </xf>
    <xf numFmtId="0" fontId="16" fillId="6" borderId="19" xfId="0" applyNumberFormat="1" applyFont="1" applyFill="1" applyBorder="1" applyAlignment="1" applyProtection="1">
      <alignment horizontal="center" vertical="center"/>
      <protection hidden="1"/>
    </xf>
    <xf numFmtId="0" fontId="16" fillId="6" borderId="20" xfId="0" applyNumberFormat="1" applyFont="1" applyFill="1" applyBorder="1" applyAlignment="1" applyProtection="1">
      <alignment horizontal="center" vertical="center"/>
      <protection hidden="1"/>
    </xf>
    <xf numFmtId="0" fontId="16" fillId="6" borderId="27" xfId="0" applyFont="1" applyFill="1" applyBorder="1" applyAlignment="1" applyProtection="1">
      <alignment horizontal="center" vertical="center"/>
      <protection hidden="1"/>
    </xf>
    <xf numFmtId="0" fontId="16" fillId="6" borderId="19" xfId="0" applyFont="1" applyFill="1" applyBorder="1" applyAlignment="1" applyProtection="1">
      <alignment horizontal="center" vertical="center"/>
      <protection hidden="1"/>
    </xf>
    <xf numFmtId="0" fontId="16" fillId="6" borderId="20" xfId="0" applyFont="1" applyFill="1" applyBorder="1" applyAlignment="1" applyProtection="1">
      <alignment horizontal="center" vertical="center"/>
      <protection hidden="1"/>
    </xf>
    <xf numFmtId="0" fontId="2" fillId="3" borderId="44" xfId="0" applyFont="1" applyFill="1" applyBorder="1" applyAlignment="1" applyProtection="1">
      <alignment horizontal="center" vertical="center" wrapText="1"/>
      <protection hidden="1"/>
    </xf>
    <xf numFmtId="0" fontId="2" fillId="3" borderId="42" xfId="0" applyFont="1" applyFill="1" applyBorder="1" applyAlignment="1" applyProtection="1">
      <alignment horizontal="center" vertical="center" wrapText="1"/>
      <protection hidden="1"/>
    </xf>
    <xf numFmtId="0" fontId="18" fillId="7" borderId="27" xfId="0" applyFont="1" applyFill="1" applyBorder="1" applyAlignment="1" applyProtection="1">
      <alignment horizontal="center"/>
      <protection hidden="1"/>
    </xf>
    <xf numFmtId="0" fontId="18" fillId="7" borderId="20" xfId="0" applyFont="1" applyFill="1" applyBorder="1" applyAlignment="1" applyProtection="1">
      <alignment horizontal="center"/>
      <protection hidden="1"/>
    </xf>
    <xf numFmtId="0" fontId="2" fillId="3" borderId="29" xfId="0" applyFont="1" applyFill="1" applyBorder="1" applyAlignment="1" applyProtection="1">
      <alignment horizontal="center" vertical="center" wrapText="1"/>
      <protection hidden="1"/>
    </xf>
    <xf numFmtId="0" fontId="2" fillId="3" borderId="41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2" fillId="2" borderId="42" xfId="0" applyNumberFormat="1" applyFont="1" applyFill="1" applyBorder="1" applyAlignment="1" applyProtection="1">
      <alignment horizontal="center"/>
      <protection hidden="1"/>
    </xf>
    <xf numFmtId="0" fontId="2" fillId="2" borderId="43" xfId="0" applyNumberFormat="1" applyFont="1" applyFill="1" applyBorder="1" applyAlignment="1" applyProtection="1">
      <alignment horizontal="center"/>
      <protection hidden="1"/>
    </xf>
    <xf numFmtId="0" fontId="2" fillId="2" borderId="26" xfId="0" applyNumberFormat="1" applyFont="1" applyFill="1" applyBorder="1" applyAlignment="1" applyProtection="1">
      <alignment horizontal="center"/>
      <protection hidden="1"/>
    </xf>
    <xf numFmtId="0" fontId="1" fillId="2" borderId="19" xfId="0" applyNumberFormat="1" applyFont="1" applyFill="1" applyBorder="1" applyAlignment="1" applyProtection="1">
      <alignment horizontal="center"/>
      <protection hidden="1"/>
    </xf>
    <xf numFmtId="0" fontId="2" fillId="2" borderId="27" xfId="0" applyNumberFormat="1" applyFont="1" applyFill="1" applyBorder="1" applyAlignment="1" applyProtection="1">
      <alignment horizontal="center"/>
      <protection hidden="1"/>
    </xf>
    <xf numFmtId="0" fontId="2" fillId="2" borderId="19" xfId="0" applyNumberFormat="1" applyFont="1" applyFill="1" applyBorder="1" applyAlignment="1" applyProtection="1">
      <alignment horizontal="center"/>
      <protection hidden="1"/>
    </xf>
    <xf numFmtId="0" fontId="1" fillId="2" borderId="20" xfId="0" applyNumberFormat="1" applyFont="1" applyFill="1" applyBorder="1" applyAlignment="1" applyProtection="1">
      <alignment horizontal="center"/>
      <protection hidden="1"/>
    </xf>
    <xf numFmtId="0" fontId="18" fillId="7" borderId="19" xfId="0" applyFont="1" applyFill="1" applyBorder="1" applyAlignment="1" applyProtection="1">
      <alignment horizontal="center"/>
      <protection hidden="1"/>
    </xf>
    <xf numFmtId="0" fontId="9" fillId="3" borderId="27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9" fillId="3" borderId="26" xfId="0" applyFont="1" applyFill="1" applyBorder="1" applyAlignment="1" applyProtection="1">
      <alignment horizontal="center" vertical="center"/>
      <protection hidden="1"/>
    </xf>
    <xf numFmtId="0" fontId="9" fillId="3" borderId="20" xfId="0" applyFont="1" applyFill="1" applyBorder="1" applyAlignment="1" applyProtection="1">
      <alignment horizontal="center" vertical="center"/>
      <protection hidden="1"/>
    </xf>
    <xf numFmtId="0" fontId="19" fillId="7" borderId="44" xfId="0" applyNumberFormat="1" applyFont="1" applyFill="1" applyBorder="1" applyAlignment="1" applyProtection="1">
      <alignment horizontal="center" vertical="center"/>
      <protection hidden="1"/>
    </xf>
    <xf numFmtId="0" fontId="19" fillId="7" borderId="61" xfId="0" applyNumberFormat="1" applyFont="1" applyFill="1" applyBorder="1" applyAlignment="1" applyProtection="1">
      <alignment horizontal="center" vertical="center"/>
      <protection hidden="1"/>
    </xf>
    <xf numFmtId="0" fontId="19" fillId="7" borderId="60" xfId="0" applyNumberFormat="1" applyFont="1" applyFill="1" applyBorder="1" applyAlignment="1" applyProtection="1">
      <alignment horizontal="center" vertical="center"/>
      <protection hidden="1"/>
    </xf>
    <xf numFmtId="0" fontId="19" fillId="7" borderId="59" xfId="0" applyNumberFormat="1" applyFont="1" applyFill="1" applyBorder="1" applyAlignment="1" applyProtection="1">
      <alignment horizontal="center" vertical="center"/>
      <protection hidden="1"/>
    </xf>
    <xf numFmtId="0" fontId="2" fillId="2" borderId="20" xfId="0" applyNumberFormat="1" applyFont="1" applyFill="1" applyBorder="1" applyAlignment="1" applyProtection="1">
      <alignment horizontal="center"/>
      <protection hidden="1"/>
    </xf>
    <xf numFmtId="0" fontId="18" fillId="6" borderId="27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21" fillId="7" borderId="27" xfId="0" applyNumberFormat="1" applyFont="1" applyFill="1" applyBorder="1" applyAlignment="1" applyProtection="1">
      <alignment horizontal="center" vertical="center"/>
      <protection hidden="1"/>
    </xf>
    <xf numFmtId="0" fontId="21" fillId="7" borderId="19" xfId="0" applyNumberFormat="1" applyFont="1" applyFill="1" applyBorder="1" applyAlignment="1" applyProtection="1">
      <alignment horizontal="center" vertical="center"/>
      <protection hidden="1"/>
    </xf>
    <xf numFmtId="0" fontId="21" fillId="7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53" xfId="0" applyNumberFormat="1" applyFont="1" applyFill="1" applyBorder="1" applyAlignment="1" applyProtection="1">
      <alignment horizontal="center"/>
      <protection hidden="1"/>
    </xf>
    <xf numFmtId="0" fontId="2" fillId="2" borderId="25" xfId="0" applyNumberFormat="1" applyFont="1" applyFill="1" applyBorder="1" applyAlignment="1" applyProtection="1">
      <alignment horizontal="center"/>
      <protection hidden="1"/>
    </xf>
    <xf numFmtId="0" fontId="2" fillId="2" borderId="55" xfId="0" applyNumberFormat="1" applyFont="1" applyFill="1" applyBorder="1" applyAlignment="1" applyProtection="1">
      <alignment horizontal="center"/>
      <protection hidden="1"/>
    </xf>
    <xf numFmtId="3" fontId="20" fillId="7" borderId="30" xfId="0" applyNumberFormat="1" applyFont="1" applyFill="1" applyBorder="1" applyAlignment="1" applyProtection="1">
      <alignment horizontal="center" vertical="center"/>
      <protection hidden="1"/>
    </xf>
    <xf numFmtId="3" fontId="20" fillId="7" borderId="42" xfId="0" applyNumberFormat="1" applyFont="1" applyFill="1" applyBorder="1" applyAlignment="1" applyProtection="1">
      <alignment horizontal="center" vertical="center"/>
      <protection hidden="1"/>
    </xf>
    <xf numFmtId="0" fontId="6" fillId="3" borderId="44" xfId="0" applyFont="1" applyFill="1" applyBorder="1" applyAlignment="1" applyProtection="1">
      <alignment horizontal="center" vertical="center" wrapText="1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42" xfId="0" applyFont="1" applyFill="1" applyBorder="1" applyAlignment="1" applyProtection="1">
      <alignment horizontal="center" vertical="center" wrapText="1"/>
      <protection hidden="1"/>
    </xf>
    <xf numFmtId="0" fontId="20" fillId="7" borderId="27" xfId="0" applyFont="1" applyFill="1" applyBorder="1" applyAlignment="1" applyProtection="1">
      <alignment horizontal="center" vertical="center"/>
      <protection hidden="1"/>
    </xf>
    <xf numFmtId="0" fontId="20" fillId="7" borderId="19" xfId="0" applyFont="1" applyFill="1" applyBorder="1" applyAlignment="1" applyProtection="1">
      <alignment horizontal="center" vertical="center"/>
      <protection hidden="1"/>
    </xf>
    <xf numFmtId="0" fontId="20" fillId="7" borderId="20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49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8" fillId="2" borderId="18" xfId="0" applyNumberFormat="1" applyFont="1" applyFill="1" applyBorder="1" applyAlignment="1" applyProtection="1">
      <alignment horizontal="center" vertical="center"/>
      <protection hidden="1"/>
    </xf>
    <xf numFmtId="0" fontId="8" fillId="2" borderId="10" xfId="0" applyNumberFormat="1" applyFont="1" applyFill="1" applyBorder="1" applyAlignment="1" applyProtection="1">
      <alignment horizontal="center" vertical="center"/>
      <protection hidden="1"/>
    </xf>
    <xf numFmtId="0" fontId="20" fillId="7" borderId="27" xfId="0" applyNumberFormat="1" applyFont="1" applyFill="1" applyBorder="1" applyAlignment="1" applyProtection="1">
      <alignment horizontal="center" vertical="center"/>
      <protection hidden="1"/>
    </xf>
    <xf numFmtId="0" fontId="20" fillId="7" borderId="19" xfId="0" applyNumberFormat="1" applyFont="1" applyFill="1" applyBorder="1" applyAlignment="1" applyProtection="1">
      <alignment horizontal="center" vertical="center"/>
      <protection hidden="1"/>
    </xf>
    <xf numFmtId="0" fontId="20" fillId="7" borderId="20" xfId="0" applyNumberFormat="1" applyFont="1" applyFill="1" applyBorder="1" applyAlignment="1" applyProtection="1">
      <alignment horizontal="center" vertical="center"/>
      <protection hidden="1"/>
    </xf>
    <xf numFmtId="0" fontId="21" fillId="7" borderId="42" xfId="0" applyNumberFormat="1" applyFont="1" applyFill="1" applyBorder="1" applyAlignment="1" applyProtection="1">
      <alignment horizontal="center" vertical="center"/>
      <protection hidden="1"/>
    </xf>
    <xf numFmtId="0" fontId="21" fillId="7" borderId="43" xfId="0" applyNumberFormat="1" applyFont="1" applyFill="1" applyBorder="1" applyAlignment="1" applyProtection="1">
      <alignment horizontal="center" vertical="center"/>
      <protection hidden="1"/>
    </xf>
    <xf numFmtId="3" fontId="21" fillId="6" borderId="27" xfId="0" applyNumberFormat="1" applyFont="1" applyFill="1" applyBorder="1" applyAlignment="1" applyProtection="1">
      <alignment horizontal="center"/>
      <protection hidden="1"/>
    </xf>
    <xf numFmtId="3" fontId="21" fillId="6" borderId="19" xfId="0" applyNumberFormat="1" applyFont="1" applyFill="1" applyBorder="1" applyAlignment="1" applyProtection="1">
      <alignment horizontal="center"/>
      <protection hidden="1"/>
    </xf>
    <xf numFmtId="3" fontId="21" fillId="6" borderId="20" xfId="0" applyNumberFormat="1" applyFont="1" applyFill="1" applyBorder="1" applyAlignment="1" applyProtection="1">
      <alignment horizontal="center"/>
      <protection hidden="1"/>
    </xf>
    <xf numFmtId="0" fontId="21" fillId="6" borderId="27" xfId="0" applyNumberFormat="1" applyFont="1" applyFill="1" applyBorder="1" applyAlignment="1" applyProtection="1">
      <alignment horizontal="center" vertical="center"/>
      <protection hidden="1"/>
    </xf>
    <xf numFmtId="0" fontId="21" fillId="6" borderId="19" xfId="0" applyNumberFormat="1" applyFont="1" applyFill="1" applyBorder="1" applyAlignment="1" applyProtection="1">
      <alignment horizontal="center" vertical="center"/>
      <protection hidden="1"/>
    </xf>
    <xf numFmtId="0" fontId="21" fillId="6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2" fillId="7" borderId="27" xfId="0" applyFont="1" applyFill="1" applyBorder="1" applyAlignment="1" applyProtection="1">
      <alignment horizontal="center" vertical="center"/>
      <protection hidden="1"/>
    </xf>
    <xf numFmtId="0" fontId="22" fillId="7" borderId="20" xfId="0" applyFont="1" applyFill="1" applyBorder="1" applyAlignment="1" applyProtection="1">
      <alignment horizontal="center" vertical="center"/>
      <protection hidden="1"/>
    </xf>
    <xf numFmtId="0" fontId="18" fillId="4" borderId="47" xfId="0" applyFont="1" applyFill="1" applyBorder="1" applyAlignment="1" applyProtection="1">
      <alignment horizontal="center" vertical="center" wrapText="1"/>
      <protection hidden="1"/>
    </xf>
    <xf numFmtId="0" fontId="18" fillId="4" borderId="48" xfId="0" applyFont="1" applyFill="1" applyBorder="1" applyAlignment="1" applyProtection="1">
      <alignment horizontal="center" vertical="center" wrapText="1"/>
      <protection hidden="1"/>
    </xf>
    <xf numFmtId="0" fontId="22" fillId="4" borderId="1" xfId="0" applyFont="1" applyFill="1" applyBorder="1" applyAlignment="1" applyProtection="1">
      <alignment horizontal="center" vertical="center"/>
      <protection hidden="1"/>
    </xf>
    <xf numFmtId="0" fontId="22" fillId="4" borderId="5" xfId="0" applyFont="1" applyFill="1" applyBorder="1" applyAlignment="1" applyProtection="1">
      <alignment horizontal="center" vertical="center"/>
      <protection hidden="1"/>
    </xf>
    <xf numFmtId="0" fontId="18" fillId="4" borderId="9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22" xfId="0" applyFont="1" applyFill="1" applyBorder="1" applyAlignment="1" applyProtection="1">
      <alignment horizontal="center" vertical="center" wrapText="1"/>
      <protection hidden="1"/>
    </xf>
    <xf numFmtId="0" fontId="10" fillId="2" borderId="49" xfId="0" applyFont="1" applyFill="1" applyBorder="1" applyAlignment="1" applyProtection="1">
      <alignment horizontal="center" vertical="center" wrapText="1"/>
      <protection hidden="1"/>
    </xf>
    <xf numFmtId="0" fontId="18" fillId="6" borderId="27" xfId="0" applyFont="1" applyFill="1" applyBorder="1" applyAlignment="1" applyProtection="1">
      <alignment horizontal="center" vertical="center" wrapText="1"/>
      <protection hidden="1"/>
    </xf>
    <xf numFmtId="0" fontId="18" fillId="6" borderId="19" xfId="0" applyFont="1" applyFill="1" applyBorder="1" applyAlignment="1" applyProtection="1">
      <alignment horizontal="center" vertical="center" wrapText="1"/>
      <protection hidden="1"/>
    </xf>
    <xf numFmtId="0" fontId="18" fillId="6" borderId="20" xfId="0" applyFont="1" applyFill="1" applyBorder="1" applyAlignment="1" applyProtection="1">
      <alignment horizontal="center" vertical="center" wrapText="1"/>
      <protection hidden="1"/>
    </xf>
    <xf numFmtId="0" fontId="10" fillId="2" borderId="46" xfId="0" applyFont="1" applyFill="1" applyBorder="1" applyAlignment="1" applyProtection="1">
      <alignment horizontal="center" vertical="center" wrapText="1"/>
      <protection hidden="1"/>
    </xf>
    <xf numFmtId="0" fontId="10" fillId="2" borderId="63" xfId="0" applyFont="1" applyFill="1" applyBorder="1" applyAlignment="1" applyProtection="1">
      <alignment horizontal="center" vertical="center" wrapText="1"/>
      <protection hidden="1"/>
    </xf>
    <xf numFmtId="0" fontId="18" fillId="4" borderId="4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3" fillId="3" borderId="4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</cellXfs>
  <cellStyles count="4">
    <cellStyle name="Millares" xfId="1" builtinId="3"/>
    <cellStyle name="Millares 2" xfId="2"/>
    <cellStyle name="Millares 2 2" xfId="3"/>
    <cellStyle name="Normal" xfId="0" builtinId="0"/>
  </cellStyles>
  <dxfs count="0"/>
  <tableStyles count="0" defaultTableStyle="TableStyleMedium9" defaultPivotStyle="PivotStyleLight16"/>
  <colors>
    <mruColors>
      <color rgb="FFBFBFBF"/>
      <color rgb="FF001E61"/>
      <color rgb="FFA32037"/>
      <color rgb="FFD9DADB"/>
      <color rgb="FF8C1713"/>
      <color rgb="FFA79466"/>
      <color rgb="FF9BA9B8"/>
      <color rgb="FF782834"/>
      <color rgb="FF1978BE"/>
      <color rgb="FFCB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443865</xdr:colOff>
      <xdr:row>6</xdr:row>
      <xdr:rowOff>29718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15240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112607</xdr:colOff>
      <xdr:row>7</xdr:row>
      <xdr:rowOff>4318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460534</xdr:colOff>
      <xdr:row>6</xdr:row>
      <xdr:rowOff>115443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292523</xdr:colOff>
      <xdr:row>5</xdr:row>
      <xdr:rowOff>152485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50"/>
  <sheetViews>
    <sheetView showGridLines="0" tabSelected="1" zoomScaleNormal="100" zoomScaleSheetLayoutView="10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B11" sqref="B11:B12"/>
    </sheetView>
  </sheetViews>
  <sheetFormatPr baseColWidth="10" defaultRowHeight="14.25" x14ac:dyDescent="0.2"/>
  <cols>
    <col min="1" max="1" width="2" style="54" customWidth="1"/>
    <col min="2" max="2" width="25.140625" style="54" bestFit="1" customWidth="1"/>
    <col min="3" max="8" width="10.28515625" style="54" customWidth="1"/>
    <col min="9" max="9" width="8.7109375" style="54" customWidth="1"/>
    <col min="10" max="16384" width="11.42578125" style="54"/>
  </cols>
  <sheetData>
    <row r="8" spans="1:8" ht="15.75" customHeight="1" x14ac:dyDescent="0.25">
      <c r="A8" s="335" t="s">
        <v>62</v>
      </c>
      <c r="B8" s="335"/>
    </row>
    <row r="9" spans="1:8" ht="15.75" customHeight="1" x14ac:dyDescent="0.2">
      <c r="A9" s="55" t="s">
        <v>142</v>
      </c>
    </row>
    <row r="10" spans="1:8" ht="15" thickBot="1" x14ac:dyDescent="0.25"/>
    <row r="11" spans="1:8" s="197" customFormat="1" ht="15" thickBot="1" x14ac:dyDescent="0.25">
      <c r="B11" s="336" t="s">
        <v>22</v>
      </c>
      <c r="C11" s="340">
        <v>2017</v>
      </c>
      <c r="D11" s="341"/>
      <c r="E11" s="340">
        <v>2018</v>
      </c>
      <c r="F11" s="341"/>
      <c r="G11" s="340">
        <v>2019</v>
      </c>
      <c r="H11" s="341"/>
    </row>
    <row r="12" spans="1:8" ht="15" thickBot="1" x14ac:dyDescent="0.25">
      <c r="B12" s="337"/>
      <c r="C12" s="438" t="s">
        <v>123</v>
      </c>
      <c r="D12" s="438" t="s">
        <v>124</v>
      </c>
      <c r="E12" s="438" t="s">
        <v>137</v>
      </c>
      <c r="F12" s="438" t="s">
        <v>136</v>
      </c>
      <c r="G12" s="438" t="s">
        <v>161</v>
      </c>
      <c r="H12" s="438" t="s">
        <v>143</v>
      </c>
    </row>
    <row r="13" spans="1:8" ht="19.5" customHeight="1" thickBot="1" x14ac:dyDescent="0.25">
      <c r="B13" s="338" t="s">
        <v>50</v>
      </c>
      <c r="C13" s="299">
        <f t="shared" ref="C13:D13" si="0">SUM(C20,C26,C32,C38,C44,C50)</f>
        <v>12533</v>
      </c>
      <c r="D13" s="300">
        <f t="shared" si="0"/>
        <v>12507</v>
      </c>
      <c r="E13" s="299">
        <f>SUM(E20,E26,E32,E38,E44,E50)</f>
        <v>12077</v>
      </c>
      <c r="F13" s="300">
        <f>SUM(F20,F26,F32,F38,F44,F50)</f>
        <v>13589</v>
      </c>
      <c r="G13" s="299">
        <f>SUM(G20,G26,G32,G38,G44,G50)</f>
        <v>11949</v>
      </c>
      <c r="H13" s="300">
        <f>SUM(H20,H26,H32,H38,H44,H50)</f>
        <v>13999</v>
      </c>
    </row>
    <row r="14" spans="1:8" ht="19.5" customHeight="1" thickBot="1" x14ac:dyDescent="0.25">
      <c r="B14" s="339"/>
      <c r="C14" s="342">
        <f>C13+D13</f>
        <v>25040</v>
      </c>
      <c r="D14" s="343"/>
      <c r="E14" s="342">
        <f>E13+F13</f>
        <v>25666</v>
      </c>
      <c r="F14" s="343"/>
      <c r="G14" s="342">
        <f>G13+H13</f>
        <v>25948</v>
      </c>
      <c r="H14" s="343"/>
    </row>
    <row r="15" spans="1:8" ht="16.5" customHeight="1" thickBot="1" x14ac:dyDescent="0.25">
      <c r="B15" s="347" t="s">
        <v>49</v>
      </c>
      <c r="C15" s="348"/>
      <c r="D15" s="348"/>
      <c r="E15" s="348"/>
      <c r="F15" s="348"/>
      <c r="G15" s="348"/>
      <c r="H15" s="349"/>
    </row>
    <row r="16" spans="1:8" x14ac:dyDescent="0.2">
      <c r="B16" s="109" t="s">
        <v>81</v>
      </c>
      <c r="C16" s="189">
        <f>'ACADEMIA-CLASES DEPORTIVAS'!C22</f>
        <v>2406</v>
      </c>
      <c r="D16" s="189">
        <f>'ACADEMIA-CLASES DEPORTIVAS'!D22</f>
        <v>3056</v>
      </c>
      <c r="E16" s="191">
        <f>'ACADEMIA-CLASES DEPORTIVAS'!E22</f>
        <v>2363</v>
      </c>
      <c r="F16" s="190">
        <f>'ACADEMIA-CLASES DEPORTIVAS'!F22</f>
        <v>2541</v>
      </c>
      <c r="G16" s="191">
        <f>'ACADEMIA-CLASES DEPORTIVAS'!G22</f>
        <v>2261</v>
      </c>
      <c r="H16" s="190">
        <f>'ACADEMIA-CLASES DEPORTIVAS'!H22</f>
        <v>2547</v>
      </c>
    </row>
    <row r="17" spans="2:10" x14ac:dyDescent="0.2">
      <c r="B17" s="110" t="s">
        <v>6</v>
      </c>
      <c r="C17" s="57">
        <f>'EQUIPOS REPRESENTATIVOS'!D23+'EQUIPOS REPRESENTATIVOS'!C23</f>
        <v>152</v>
      </c>
      <c r="D17" s="57">
        <f>'EQUIPOS REPRESENTATIVOS'!E23+'EQUIPOS REPRESENTATIVOS'!F23</f>
        <v>114</v>
      </c>
      <c r="E17" s="173">
        <f>'EQUIPOS REPRESENTATIVOS'!G23+'EQUIPOS REPRESENTATIVOS'!H23</f>
        <v>144</v>
      </c>
      <c r="F17" s="129">
        <f>'EQUIPOS REPRESENTATIVOS'!I23+'EQUIPOS REPRESENTATIVOS'!J23</f>
        <v>165</v>
      </c>
      <c r="G17" s="173">
        <f>'EQUIPOS REPRESENTATIVOS'!K23+'EQUIPOS REPRESENTATIVOS'!L23</f>
        <v>161</v>
      </c>
      <c r="H17" s="129">
        <f>'EQUIPOS REPRESENTATIVOS'!M23+'EQUIPOS REPRESENTATIVOS'!N23</f>
        <v>210</v>
      </c>
    </row>
    <row r="18" spans="2:10" x14ac:dyDescent="0.2">
      <c r="B18" s="110" t="s">
        <v>9</v>
      </c>
      <c r="C18" s="57">
        <f>SUM('TORNEOS INTERNOS'!E35)</f>
        <v>1463</v>
      </c>
      <c r="D18" s="57">
        <f>SUM('TORNEOS INTERNOS'!H35)</f>
        <v>1383</v>
      </c>
      <c r="E18" s="173">
        <f>SUM('TORNEOS INTERNOS'!K35)</f>
        <v>1639</v>
      </c>
      <c r="F18" s="129">
        <f>SUM('TORNEOS INTERNOS'!N35)</f>
        <v>1240</v>
      </c>
      <c r="G18" s="173">
        <f>SUM('TORNEOS INTERNOS'!Q35)</f>
        <v>1624</v>
      </c>
      <c r="H18" s="129">
        <f>SUM('TORNEOS INTERNOS'!T35)</f>
        <v>1165</v>
      </c>
    </row>
    <row r="19" spans="2:10" x14ac:dyDescent="0.2">
      <c r="B19" s="110" t="s">
        <v>97</v>
      </c>
      <c r="C19" s="173">
        <v>1613</v>
      </c>
      <c r="D19" s="138">
        <v>1100</v>
      </c>
      <c r="E19" s="120">
        <v>1605</v>
      </c>
      <c r="F19" s="238">
        <v>1982</v>
      </c>
      <c r="G19" s="120">
        <v>1553</v>
      </c>
      <c r="H19" s="238">
        <v>2380</v>
      </c>
    </row>
    <row r="20" spans="2:10" s="56" customFormat="1" ht="15.75" thickBot="1" x14ac:dyDescent="0.3">
      <c r="B20" s="192" t="s">
        <v>21</v>
      </c>
      <c r="C20" s="194">
        <f t="shared" ref="C20:E20" si="1">SUM(C16:C19)</f>
        <v>5634</v>
      </c>
      <c r="D20" s="193">
        <f t="shared" si="1"/>
        <v>5653</v>
      </c>
      <c r="E20" s="193">
        <f t="shared" si="1"/>
        <v>5751</v>
      </c>
      <c r="F20" s="198">
        <f>SUM(F16:F19)</f>
        <v>5928</v>
      </c>
      <c r="G20" s="193">
        <f t="shared" ref="G20" si="2">SUM(G16:G19)</f>
        <v>5599</v>
      </c>
      <c r="H20" s="198">
        <f>SUM(H16:H19)</f>
        <v>6302</v>
      </c>
      <c r="J20" s="54"/>
    </row>
    <row r="21" spans="2:10" ht="15" thickBot="1" x14ac:dyDescent="0.25">
      <c r="B21" s="344" t="s">
        <v>31</v>
      </c>
      <c r="C21" s="345"/>
      <c r="D21" s="345"/>
      <c r="E21" s="345"/>
      <c r="F21" s="345"/>
      <c r="G21" s="345"/>
      <c r="H21" s="346"/>
    </row>
    <row r="22" spans="2:10" x14ac:dyDescent="0.2">
      <c r="B22" s="130" t="s">
        <v>81</v>
      </c>
      <c r="C22" s="191">
        <f>SUM('ACADEMIA-CLASES DEPORTIVAS'!C35)</f>
        <v>648</v>
      </c>
      <c r="D22" s="189">
        <f>SUM('ACADEMIA-CLASES DEPORTIVAS'!D35)</f>
        <v>1047</v>
      </c>
      <c r="E22" s="191">
        <f>SUM('ACADEMIA-CLASES DEPORTIVAS'!E35)</f>
        <v>727</v>
      </c>
      <c r="F22" s="190">
        <f>SUM('ACADEMIA-CLASES DEPORTIVAS'!F35)</f>
        <v>1046</v>
      </c>
      <c r="G22" s="191">
        <f>SUM('ACADEMIA-CLASES DEPORTIVAS'!G35)</f>
        <v>742</v>
      </c>
      <c r="H22" s="190">
        <f>SUM('ACADEMIA-CLASES DEPORTIVAS'!H35)</f>
        <v>1044</v>
      </c>
    </row>
    <row r="23" spans="2:10" x14ac:dyDescent="0.2">
      <c r="B23" s="110" t="s">
        <v>6</v>
      </c>
      <c r="C23" s="173">
        <f>SUM('EQUIPOS REPRESENTATIVOS'!C41:D41)</f>
        <v>160</v>
      </c>
      <c r="D23" s="57">
        <f>SUM('EQUIPOS REPRESENTATIVOS'!E41:F41)</f>
        <v>232</v>
      </c>
      <c r="E23" s="173">
        <f>SUM('EQUIPOS REPRESENTATIVOS'!G41:H41)</f>
        <v>185</v>
      </c>
      <c r="F23" s="129">
        <f>SUM('EQUIPOS REPRESENTATIVOS'!I41:J41)</f>
        <v>240</v>
      </c>
      <c r="G23" s="173">
        <f>SUM('EQUIPOS REPRESENTATIVOS'!K41:L41)</f>
        <v>155</v>
      </c>
      <c r="H23" s="129">
        <f>SUM('EQUIPOS REPRESENTATIVOS'!M41:N41)</f>
        <v>220</v>
      </c>
    </row>
    <row r="24" spans="2:10" x14ac:dyDescent="0.2">
      <c r="B24" s="109" t="s">
        <v>9</v>
      </c>
      <c r="C24" s="173">
        <f>SUM('TORNEOS INTERNOS'!E43)</f>
        <v>290</v>
      </c>
      <c r="D24" s="57">
        <f>SUM('TORNEOS INTERNOS'!H43)</f>
        <v>145</v>
      </c>
      <c r="E24" s="173">
        <f>SUM('TORNEOS INTERNOS'!K43)</f>
        <v>203</v>
      </c>
      <c r="F24" s="129">
        <f>SUM('TORNEOS INTERNOS'!N43)</f>
        <v>168</v>
      </c>
      <c r="G24" s="173">
        <f>SUM('TORNEOS INTERNOS'!Q43)</f>
        <v>308</v>
      </c>
      <c r="H24" s="129">
        <f>SUM('TORNEOS INTERNOS'!T43)</f>
        <v>223</v>
      </c>
    </row>
    <row r="25" spans="2:10" x14ac:dyDescent="0.2">
      <c r="B25" s="110" t="s">
        <v>97</v>
      </c>
      <c r="C25" s="173">
        <v>431</v>
      </c>
      <c r="D25" s="57">
        <v>296</v>
      </c>
      <c r="E25" s="173">
        <v>217</v>
      </c>
      <c r="F25" s="129">
        <v>178</v>
      </c>
      <c r="G25" s="173">
        <v>251</v>
      </c>
      <c r="H25" s="129">
        <v>307</v>
      </c>
    </row>
    <row r="26" spans="2:10" s="56" customFormat="1" ht="15.75" thickBot="1" x14ac:dyDescent="0.3">
      <c r="B26" s="192" t="s">
        <v>21</v>
      </c>
      <c r="C26" s="194">
        <f t="shared" ref="C26:E26" si="3">SUM(C22:C25)</f>
        <v>1529</v>
      </c>
      <c r="D26" s="193">
        <f t="shared" si="3"/>
        <v>1720</v>
      </c>
      <c r="E26" s="193">
        <f t="shared" si="3"/>
        <v>1332</v>
      </c>
      <c r="F26" s="198">
        <f>SUM(F22:F25)</f>
        <v>1632</v>
      </c>
      <c r="G26" s="193">
        <f t="shared" ref="G26" si="4">SUM(G22:G25)</f>
        <v>1456</v>
      </c>
      <c r="H26" s="198">
        <f>SUM(H22:H25)</f>
        <v>1794</v>
      </c>
    </row>
    <row r="27" spans="2:10" ht="15" thickBot="1" x14ac:dyDescent="0.25">
      <c r="B27" s="344" t="s">
        <v>32</v>
      </c>
      <c r="C27" s="345"/>
      <c r="D27" s="345"/>
      <c r="E27" s="345"/>
      <c r="F27" s="345"/>
      <c r="G27" s="345"/>
      <c r="H27" s="346"/>
    </row>
    <row r="28" spans="2:10" x14ac:dyDescent="0.2">
      <c r="B28" s="130" t="s">
        <v>81</v>
      </c>
      <c r="C28" s="191">
        <f>SUM('ACADEMIA-CLASES DEPORTIVAS'!C47)</f>
        <v>370</v>
      </c>
      <c r="D28" s="189">
        <f>SUM('ACADEMIA-CLASES DEPORTIVAS'!D47)</f>
        <v>339</v>
      </c>
      <c r="E28" s="191">
        <f>SUM('ACADEMIA-CLASES DEPORTIVAS'!E47)</f>
        <v>365</v>
      </c>
      <c r="F28" s="190">
        <f>SUM('ACADEMIA-CLASES DEPORTIVAS'!F47)</f>
        <v>335</v>
      </c>
      <c r="G28" s="191">
        <f>SUM('ACADEMIA-CLASES DEPORTIVAS'!G47)</f>
        <v>440</v>
      </c>
      <c r="H28" s="190">
        <f>SUM('ACADEMIA-CLASES DEPORTIVAS'!H47)</f>
        <v>431</v>
      </c>
    </row>
    <row r="29" spans="2:10" x14ac:dyDescent="0.2">
      <c r="B29" s="110" t="s">
        <v>6</v>
      </c>
      <c r="C29" s="173">
        <f>SUM('EQUIPOS REPRESENTATIVOS'!C56:D56)</f>
        <v>264</v>
      </c>
      <c r="D29" s="57">
        <f>SUM('EQUIPOS REPRESENTATIVOS'!E56:F56)</f>
        <v>282</v>
      </c>
      <c r="E29" s="173">
        <f>SUM('EQUIPOS REPRESENTATIVOS'!G56:H56)</f>
        <v>239</v>
      </c>
      <c r="F29" s="129">
        <f>SUM('EQUIPOS REPRESENTATIVOS'!I56:J56)</f>
        <v>254</v>
      </c>
      <c r="G29" s="173">
        <f>SUM('EQUIPOS REPRESENTATIVOS'!K56:L56)</f>
        <v>228</v>
      </c>
      <c r="H29" s="129">
        <f>SUM('EQUIPOS REPRESENTATIVOS'!M56:N56)</f>
        <v>279</v>
      </c>
    </row>
    <row r="30" spans="2:10" x14ac:dyDescent="0.2">
      <c r="B30" s="109" t="s">
        <v>9</v>
      </c>
      <c r="C30" s="173">
        <f>SUM('TORNEOS INTERNOS'!E54)</f>
        <v>861</v>
      </c>
      <c r="D30" s="57">
        <f>SUM('TORNEOS INTERNOS'!H54)</f>
        <v>444</v>
      </c>
      <c r="E30" s="173">
        <f>SUM('TORNEOS INTERNOS'!K54)</f>
        <v>521</v>
      </c>
      <c r="F30" s="129">
        <f>SUM('TORNEOS INTERNOS'!N54)</f>
        <v>312</v>
      </c>
      <c r="G30" s="173">
        <f>SUM('TORNEOS INTERNOS'!Q54)</f>
        <v>272</v>
      </c>
      <c r="H30" s="129">
        <f>SUM('TORNEOS INTERNOS'!T54)</f>
        <v>252</v>
      </c>
    </row>
    <row r="31" spans="2:10" x14ac:dyDescent="0.2">
      <c r="B31" s="110" t="s">
        <v>97</v>
      </c>
      <c r="C31" s="173">
        <v>490</v>
      </c>
      <c r="D31" s="315">
        <v>460</v>
      </c>
      <c r="E31" s="313">
        <v>245</v>
      </c>
      <c r="F31" s="28">
        <v>1003</v>
      </c>
      <c r="G31" s="313">
        <v>494</v>
      </c>
      <c r="H31" s="28">
        <v>766</v>
      </c>
    </row>
    <row r="32" spans="2:10" s="56" customFormat="1" ht="15.75" thickBot="1" x14ac:dyDescent="0.3">
      <c r="B32" s="192" t="s">
        <v>21</v>
      </c>
      <c r="C32" s="196">
        <f>SUM(C28:C31)</f>
        <v>1985</v>
      </c>
      <c r="D32" s="195">
        <f t="shared" ref="D32" si="5">SUM(D28:D31)</f>
        <v>1525</v>
      </c>
      <c r="E32" s="195">
        <f>SUM(E28:E31)</f>
        <v>1370</v>
      </c>
      <c r="F32" s="199">
        <f>SUM(F28:F31)</f>
        <v>1904</v>
      </c>
      <c r="G32" s="195">
        <f>SUM(G28:G31)</f>
        <v>1434</v>
      </c>
      <c r="H32" s="199">
        <f>SUM(H28:H31)</f>
        <v>1728</v>
      </c>
    </row>
    <row r="33" spans="2:8" ht="15" thickBot="1" x14ac:dyDescent="0.25">
      <c r="B33" s="344" t="s">
        <v>33</v>
      </c>
      <c r="C33" s="345"/>
      <c r="D33" s="345"/>
      <c r="E33" s="345"/>
      <c r="F33" s="345"/>
      <c r="G33" s="345"/>
      <c r="H33" s="346"/>
    </row>
    <row r="34" spans="2:8" x14ac:dyDescent="0.2">
      <c r="B34" s="130" t="s">
        <v>81</v>
      </c>
      <c r="C34" s="191">
        <f>SUM('ACADEMIA-CLASES DEPORTIVAS'!C61)</f>
        <v>756</v>
      </c>
      <c r="D34" s="189">
        <f>SUM('ACADEMIA-CLASES DEPORTIVAS'!D61)</f>
        <v>853</v>
      </c>
      <c r="E34" s="191">
        <f>SUM('ACADEMIA-CLASES DEPORTIVAS'!E61)</f>
        <v>637</v>
      </c>
      <c r="F34" s="190">
        <f>SUM('ACADEMIA-CLASES DEPORTIVAS'!F61)</f>
        <v>871</v>
      </c>
      <c r="G34" s="191">
        <f>SUM('ACADEMIA-CLASES DEPORTIVAS'!G61)</f>
        <v>610</v>
      </c>
      <c r="H34" s="190">
        <f>SUM('ACADEMIA-CLASES DEPORTIVAS'!H61)</f>
        <v>849</v>
      </c>
    </row>
    <row r="35" spans="2:8" x14ac:dyDescent="0.2">
      <c r="B35" s="110" t="s">
        <v>6</v>
      </c>
      <c r="C35" s="173">
        <f>SUM('EQUIPOS REPRESENTATIVOS'!C35:D35)</f>
        <v>175</v>
      </c>
      <c r="D35" s="57">
        <f>SUM('EQUIPOS REPRESENTATIVOS'!E35:F35)</f>
        <v>213</v>
      </c>
      <c r="E35" s="173">
        <f>SUM('EQUIPOS REPRESENTATIVOS'!G35:H35)</f>
        <v>215</v>
      </c>
      <c r="F35" s="129">
        <f>SUM('EQUIPOS REPRESENTATIVOS'!I35:J35)</f>
        <v>215</v>
      </c>
      <c r="G35" s="173">
        <f>SUM('EQUIPOS REPRESENTATIVOS'!K35:L35)</f>
        <v>214</v>
      </c>
      <c r="H35" s="129">
        <f>SUM('EQUIPOS REPRESENTATIVOS'!M35:N35)</f>
        <v>266</v>
      </c>
    </row>
    <row r="36" spans="2:8" x14ac:dyDescent="0.2">
      <c r="B36" s="110" t="s">
        <v>9</v>
      </c>
      <c r="C36" s="173">
        <f>SUM('TORNEOS INTERNOS'!E62)</f>
        <v>729</v>
      </c>
      <c r="D36" s="57">
        <f>SUM('TORNEOS INTERNOS'!H62)</f>
        <v>781</v>
      </c>
      <c r="E36" s="173">
        <f>SUM('TORNEOS INTERNOS'!K62)</f>
        <v>745</v>
      </c>
      <c r="F36" s="129">
        <f>SUM('TORNEOS INTERNOS'!N62)</f>
        <v>897</v>
      </c>
      <c r="G36" s="173">
        <f>SUM('TORNEOS INTERNOS'!Q62)</f>
        <v>819</v>
      </c>
      <c r="H36" s="129">
        <f>SUM('TORNEOS INTERNOS'!T62)</f>
        <v>643</v>
      </c>
    </row>
    <row r="37" spans="2:8" x14ac:dyDescent="0.2">
      <c r="B37" s="110" t="s">
        <v>97</v>
      </c>
      <c r="C37" s="173">
        <v>380</v>
      </c>
      <c r="D37" s="57">
        <v>300</v>
      </c>
      <c r="E37" s="173">
        <v>280</v>
      </c>
      <c r="F37" s="129">
        <v>200</v>
      </c>
      <c r="G37" s="173">
        <v>241</v>
      </c>
      <c r="H37" s="129">
        <v>250</v>
      </c>
    </row>
    <row r="38" spans="2:8" s="56" customFormat="1" ht="15.75" thickBot="1" x14ac:dyDescent="0.3">
      <c r="B38" s="192" t="s">
        <v>21</v>
      </c>
      <c r="C38" s="194">
        <f t="shared" ref="C38:F38" si="6">SUM(C34:C37)</f>
        <v>2040</v>
      </c>
      <c r="D38" s="193">
        <f t="shared" si="6"/>
        <v>2147</v>
      </c>
      <c r="E38" s="193">
        <f t="shared" si="6"/>
        <v>1877</v>
      </c>
      <c r="F38" s="198">
        <f t="shared" si="6"/>
        <v>2183</v>
      </c>
      <c r="G38" s="193">
        <f t="shared" ref="G38:H38" si="7">SUM(G34:G37)</f>
        <v>1884</v>
      </c>
      <c r="H38" s="198">
        <f t="shared" si="7"/>
        <v>2008</v>
      </c>
    </row>
    <row r="39" spans="2:8" ht="15" thickBot="1" x14ac:dyDescent="0.25">
      <c r="B39" s="344" t="s">
        <v>42</v>
      </c>
      <c r="C39" s="345"/>
      <c r="D39" s="345"/>
      <c r="E39" s="345"/>
      <c r="F39" s="345"/>
      <c r="G39" s="345"/>
      <c r="H39" s="346"/>
    </row>
    <row r="40" spans="2:8" x14ac:dyDescent="0.2">
      <c r="B40" s="109" t="s">
        <v>81</v>
      </c>
      <c r="C40" s="191">
        <f>SUM('ACADEMIA-CLASES DEPORTIVAS'!C65)</f>
        <v>265</v>
      </c>
      <c r="D40" s="189">
        <f>SUM('ACADEMIA-CLASES DEPORTIVAS'!D65)</f>
        <v>397</v>
      </c>
      <c r="E40" s="191">
        <f>SUM('ACADEMIA-CLASES DEPORTIVAS'!E65)</f>
        <v>284</v>
      </c>
      <c r="F40" s="190">
        <f>SUM('ACADEMIA-CLASES DEPORTIVAS'!F65)</f>
        <v>442</v>
      </c>
      <c r="G40" s="191">
        <f>SUM('ACADEMIA-CLASES DEPORTIVAS'!G65)</f>
        <v>331</v>
      </c>
      <c r="H40" s="190">
        <f>SUM('ACADEMIA-CLASES DEPORTIVAS'!H65)</f>
        <v>468</v>
      </c>
    </row>
    <row r="41" spans="2:8" x14ac:dyDescent="0.2">
      <c r="B41" s="110" t="s">
        <v>6</v>
      </c>
      <c r="C41" s="173">
        <f>SUM('EQUIPOS REPRESENTATIVOS'!C65:D65)</f>
        <v>88</v>
      </c>
      <c r="D41" s="57">
        <f>SUM('EQUIPOS REPRESENTATIVOS'!D65:E65)</f>
        <v>151</v>
      </c>
      <c r="E41" s="173">
        <f>SUM('EQUIPOS REPRESENTATIVOS'!G65:H65)</f>
        <v>107</v>
      </c>
      <c r="F41" s="129">
        <f>SUM('EQUIPOS REPRESENTATIVOS'!I65:J65)</f>
        <v>148</v>
      </c>
      <c r="G41" s="173">
        <f>SUM('EQUIPOS REPRESENTATIVOS'!K65:L65)</f>
        <v>88</v>
      </c>
      <c r="H41" s="129">
        <f>SUM('EQUIPOS REPRESENTATIVOS'!M65:N65)</f>
        <v>127</v>
      </c>
    </row>
    <row r="42" spans="2:8" x14ac:dyDescent="0.2">
      <c r="B42" s="131" t="s">
        <v>9</v>
      </c>
      <c r="C42" s="176">
        <f>SUM('TORNEOS INTERNOS'!E67)</f>
        <v>72</v>
      </c>
      <c r="D42" s="58">
        <f>SUM('TORNEOS INTERNOS'!H67)</f>
        <v>110</v>
      </c>
      <c r="E42" s="173">
        <f>SUM('TORNEOS INTERNOS'!K67)</f>
        <v>56</v>
      </c>
      <c r="F42" s="129">
        <f>SUM('TORNEOS INTERNOS'!N67)</f>
        <v>108</v>
      </c>
      <c r="G42" s="173">
        <f>SUM('TORNEOS INTERNOS'!Q67)</f>
        <v>60</v>
      </c>
      <c r="H42" s="129">
        <f>SUM('TORNEOS INTERNOS'!T67)</f>
        <v>92</v>
      </c>
    </row>
    <row r="43" spans="2:8" x14ac:dyDescent="0.2">
      <c r="B43" s="110" t="s">
        <v>97</v>
      </c>
      <c r="C43" s="120">
        <v>118</v>
      </c>
      <c r="D43" s="315">
        <v>330</v>
      </c>
      <c r="E43" s="313">
        <v>344</v>
      </c>
      <c r="F43" s="28">
        <v>397</v>
      </c>
      <c r="G43" s="313">
        <v>270</v>
      </c>
      <c r="H43" s="28">
        <v>556</v>
      </c>
    </row>
    <row r="44" spans="2:8" s="56" customFormat="1" ht="15.75" thickBot="1" x14ac:dyDescent="0.3">
      <c r="B44" s="192" t="s">
        <v>21</v>
      </c>
      <c r="C44" s="196">
        <f t="shared" ref="C44" si="8">SUM(C40:C43)</f>
        <v>543</v>
      </c>
      <c r="D44" s="195">
        <f>SUM(D40:D43)</f>
        <v>988</v>
      </c>
      <c r="E44" s="195">
        <f t="shared" ref="E44:F44" si="9">SUM(E40:E43)</f>
        <v>791</v>
      </c>
      <c r="F44" s="199">
        <f t="shared" si="9"/>
        <v>1095</v>
      </c>
      <c r="G44" s="195">
        <f t="shared" ref="G44:H44" si="10">SUM(G40:G43)</f>
        <v>749</v>
      </c>
      <c r="H44" s="199">
        <f t="shared" si="10"/>
        <v>1243</v>
      </c>
    </row>
    <row r="45" spans="2:8" ht="15" thickBot="1" x14ac:dyDescent="0.25">
      <c r="B45" s="344" t="s">
        <v>46</v>
      </c>
      <c r="C45" s="345"/>
      <c r="D45" s="345"/>
      <c r="E45" s="345"/>
      <c r="F45" s="345"/>
      <c r="G45" s="345"/>
      <c r="H45" s="346"/>
    </row>
    <row r="46" spans="2:8" x14ac:dyDescent="0.2">
      <c r="B46" s="174" t="s">
        <v>81</v>
      </c>
      <c r="C46" s="175">
        <f>SUM('ACADEMIA-CLASES DEPORTIVAS'!C74)</f>
        <v>435</v>
      </c>
      <c r="D46" s="111">
        <f>SUM('ACADEMIA-CLASES DEPORTIVAS'!D74)</f>
        <v>0</v>
      </c>
      <c r="E46" s="175">
        <f>SUM('ACADEMIA-CLASES DEPORTIVAS'!E74)</f>
        <v>424</v>
      </c>
      <c r="F46" s="112">
        <f>SUM('ACADEMIA-CLASES DEPORTIVAS'!F74)</f>
        <v>382</v>
      </c>
      <c r="G46" s="175">
        <f>SUM('ACADEMIA-CLASES DEPORTIVAS'!G74)</f>
        <v>376</v>
      </c>
      <c r="H46" s="112">
        <f>SUM('ACADEMIA-CLASES DEPORTIVAS'!H74)</f>
        <v>355</v>
      </c>
    </row>
    <row r="47" spans="2:8" x14ac:dyDescent="0.2">
      <c r="B47" s="110" t="s">
        <v>6</v>
      </c>
      <c r="C47" s="173">
        <f>SUM('EQUIPOS REPRESENTATIVOS'!C73:D73)</f>
        <v>124</v>
      </c>
      <c r="D47" s="57">
        <f>SUM('EQUIPOS REPRESENTATIVOS'!D73:E73)</f>
        <v>86</v>
      </c>
      <c r="E47" s="173">
        <f>SUM('EQUIPOS REPRESENTATIVOS'!G73:H73)</f>
        <v>112</v>
      </c>
      <c r="F47" s="129">
        <f>SUM('EQUIPOS REPRESENTATIVOS'!I73:J73)</f>
        <v>117</v>
      </c>
      <c r="G47" s="173">
        <f>SUM('EQUIPOS REPRESENTATIVOS'!K73:L73)</f>
        <v>117</v>
      </c>
      <c r="H47" s="129">
        <f>SUM('EQUIPOS REPRESENTATIVOS'!M73:N73)</f>
        <v>101</v>
      </c>
    </row>
    <row r="48" spans="2:8" x14ac:dyDescent="0.2">
      <c r="B48" s="130" t="s">
        <v>9</v>
      </c>
      <c r="C48" s="176">
        <f>SUM('TORNEOS INTERNOS'!E74)</f>
        <v>170</v>
      </c>
      <c r="D48" s="58">
        <f>SUM('TORNEOS INTERNOS'!H74)</f>
        <v>96</v>
      </c>
      <c r="E48" s="173">
        <f>SUM('TORNEOS INTERNOS'!K74)</f>
        <v>88</v>
      </c>
      <c r="F48" s="129">
        <f>SUM('TORNEOS INTERNOS'!N74)</f>
        <v>48</v>
      </c>
      <c r="G48" s="173">
        <f>SUM('TORNEOS INTERNOS'!Q74)</f>
        <v>92</v>
      </c>
      <c r="H48" s="129">
        <f>SUM('TORNEOS INTERNOS'!T74)</f>
        <v>90</v>
      </c>
    </row>
    <row r="49" spans="2:8" x14ac:dyDescent="0.2">
      <c r="B49" s="110" t="s">
        <v>97</v>
      </c>
      <c r="C49" s="120">
        <v>73</v>
      </c>
      <c r="D49" s="315">
        <v>292</v>
      </c>
      <c r="E49" s="439">
        <v>332</v>
      </c>
      <c r="F49" s="28">
        <v>300</v>
      </c>
      <c r="G49" s="439">
        <v>242</v>
      </c>
      <c r="H49" s="28">
        <v>378</v>
      </c>
    </row>
    <row r="50" spans="2:8" s="56" customFormat="1" ht="15.75" thickBot="1" x14ac:dyDescent="0.3">
      <c r="B50" s="136" t="s">
        <v>21</v>
      </c>
      <c r="C50" s="137">
        <f t="shared" ref="C50" si="11">SUM(C46:C49)</f>
        <v>802</v>
      </c>
      <c r="D50" s="134">
        <f>SUM(D46:D49)</f>
        <v>474</v>
      </c>
      <c r="E50" s="134">
        <f t="shared" ref="E50:F50" si="12">SUM(E46:E49)</f>
        <v>956</v>
      </c>
      <c r="F50" s="135">
        <f t="shared" si="12"/>
        <v>847</v>
      </c>
      <c r="G50" s="134">
        <f t="shared" ref="G50" si="13">SUM(G46:G49)</f>
        <v>827</v>
      </c>
      <c r="H50" s="135">
        <f>SUM(H46:H49)</f>
        <v>924</v>
      </c>
    </row>
  </sheetData>
  <sheetProtection algorithmName="SHA-512" hashValue="h3XnSWtbvAuctWNF4v2U9LWcLCAz3tdD3KAMKHKrYU9wkL0HaqAljBuy3CMnpBS2PupMagrWMEToegO+b2J5YQ==" saltValue="MTiXshD1gI47w5XXbGAEQg==" spinCount="100000" sheet="1" objects="1" scenarios="1"/>
  <mergeCells count="15">
    <mergeCell ref="B45:H45"/>
    <mergeCell ref="B21:H21"/>
    <mergeCell ref="G11:H11"/>
    <mergeCell ref="G14:H14"/>
    <mergeCell ref="B15:H15"/>
    <mergeCell ref="B27:H27"/>
    <mergeCell ref="B33:H33"/>
    <mergeCell ref="E11:F11"/>
    <mergeCell ref="E14:F14"/>
    <mergeCell ref="B39:H39"/>
    <mergeCell ref="A8:B8"/>
    <mergeCell ref="B11:B12"/>
    <mergeCell ref="B13:B14"/>
    <mergeCell ref="C11:D11"/>
    <mergeCell ref="C14:D14"/>
  </mergeCells>
  <phoneticPr fontId="0" type="noConversion"/>
  <printOptions horizontalCentered="1"/>
  <pageMargins left="0.27559055118110237" right="0.23622047244094491" top="0.59055118110236227" bottom="0.98425196850393704" header="0" footer="0"/>
  <pageSetup orientation="portrait" horizontalDpi="360" verticalDpi="36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74"/>
  <sheetViews>
    <sheetView showGridLines="0" zoomScaleNormal="100" zoomScaleSheetLayoutView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B13" sqref="B13"/>
    </sheetView>
  </sheetViews>
  <sheetFormatPr baseColWidth="10" defaultRowHeight="12.75" x14ac:dyDescent="0.2"/>
  <cols>
    <col min="1" max="1" width="2.140625" style="155" customWidth="1"/>
    <col min="2" max="2" width="25" style="155" customWidth="1"/>
    <col min="3" max="8" width="11.140625" style="155" customWidth="1"/>
    <col min="9" max="9" width="3.42578125" style="155" customWidth="1"/>
    <col min="10" max="10" width="6.5703125" style="155" customWidth="1"/>
    <col min="11" max="16384" width="11.42578125" style="155"/>
  </cols>
  <sheetData>
    <row r="8" spans="1:8" ht="17.100000000000001" customHeight="1" x14ac:dyDescent="0.25">
      <c r="A8" s="335" t="s">
        <v>63</v>
      </c>
      <c r="B8" s="335"/>
    </row>
    <row r="9" spans="1:8" ht="17.100000000000001" customHeight="1" x14ac:dyDescent="0.2">
      <c r="A9" s="59" t="s">
        <v>144</v>
      </c>
      <c r="B9" s="59"/>
    </row>
    <row r="10" spans="1:8" ht="6.75" customHeight="1" thickBot="1" x14ac:dyDescent="0.25"/>
    <row r="11" spans="1:8" ht="13.5" thickBot="1" x14ac:dyDescent="0.25">
      <c r="B11" s="350" t="s">
        <v>170</v>
      </c>
      <c r="C11" s="352">
        <v>2017</v>
      </c>
      <c r="D11" s="353"/>
      <c r="E11" s="352">
        <v>2018</v>
      </c>
      <c r="F11" s="353"/>
      <c r="G11" s="352">
        <v>2019</v>
      </c>
      <c r="H11" s="353"/>
    </row>
    <row r="12" spans="1:8" ht="13.5" thickBot="1" x14ac:dyDescent="0.25">
      <c r="B12" s="351"/>
      <c r="C12" s="301" t="s">
        <v>125</v>
      </c>
      <c r="D12" s="301" t="s">
        <v>124</v>
      </c>
      <c r="E12" s="301" t="s">
        <v>135</v>
      </c>
      <c r="F12" s="301" t="s">
        <v>136</v>
      </c>
      <c r="G12" s="301" t="s">
        <v>138</v>
      </c>
      <c r="H12" s="301" t="s">
        <v>143</v>
      </c>
    </row>
    <row r="13" spans="1:8" ht="26.25" customHeight="1" thickBot="1" x14ac:dyDescent="0.25">
      <c r="B13" s="307" t="s">
        <v>50</v>
      </c>
      <c r="C13" s="302">
        <f t="shared" ref="C13:F13" si="0">SUM(C22,C35,C47,C61,C65,C74)</f>
        <v>4880</v>
      </c>
      <c r="D13" s="302">
        <f t="shared" si="0"/>
        <v>5692</v>
      </c>
      <c r="E13" s="302">
        <f t="shared" si="0"/>
        <v>4800</v>
      </c>
      <c r="F13" s="302">
        <f t="shared" si="0"/>
        <v>5617</v>
      </c>
      <c r="G13" s="302">
        <f t="shared" ref="G13:H13" si="1">SUM(G22,G35,G47,G61,G65,G74)</f>
        <v>4760</v>
      </c>
      <c r="H13" s="302">
        <f t="shared" si="1"/>
        <v>5694</v>
      </c>
    </row>
    <row r="14" spans="1:8" ht="13.5" thickBot="1" x14ac:dyDescent="0.25">
      <c r="A14" s="77"/>
      <c r="B14" s="344" t="s">
        <v>49</v>
      </c>
      <c r="C14" s="345"/>
      <c r="D14" s="345"/>
      <c r="E14" s="345"/>
      <c r="F14" s="345"/>
      <c r="G14" s="345"/>
      <c r="H14" s="346"/>
    </row>
    <row r="15" spans="1:8" x14ac:dyDescent="0.2">
      <c r="A15" s="161"/>
      <c r="B15" s="104" t="s">
        <v>119</v>
      </c>
      <c r="C15" s="67">
        <v>312</v>
      </c>
      <c r="D15" s="26">
        <v>248</v>
      </c>
      <c r="E15" s="318">
        <v>260</v>
      </c>
      <c r="F15" s="26">
        <v>160</v>
      </c>
      <c r="G15" s="231">
        <v>163</v>
      </c>
      <c r="H15" s="255">
        <v>106</v>
      </c>
    </row>
    <row r="16" spans="1:8" x14ac:dyDescent="0.2">
      <c r="A16" s="161"/>
      <c r="B16" s="60" t="s">
        <v>132</v>
      </c>
      <c r="C16" s="68">
        <v>137</v>
      </c>
      <c r="D16" s="28">
        <v>291</v>
      </c>
      <c r="E16" s="312">
        <v>166</v>
      </c>
      <c r="F16" s="28">
        <v>172</v>
      </c>
      <c r="G16" s="313">
        <v>142</v>
      </c>
      <c r="H16" s="28">
        <v>188</v>
      </c>
    </row>
    <row r="17" spans="1:8" x14ac:dyDescent="0.2">
      <c r="A17" s="161"/>
      <c r="B17" s="60" t="s">
        <v>19</v>
      </c>
      <c r="C17" s="68">
        <v>110</v>
      </c>
      <c r="D17" s="28">
        <v>89</v>
      </c>
      <c r="E17" s="312">
        <v>145</v>
      </c>
      <c r="F17" s="28">
        <v>85</v>
      </c>
      <c r="G17" s="313">
        <v>116</v>
      </c>
      <c r="H17" s="28">
        <v>90</v>
      </c>
    </row>
    <row r="18" spans="1:8" x14ac:dyDescent="0.2">
      <c r="A18" s="161"/>
      <c r="B18" s="60" t="s">
        <v>120</v>
      </c>
      <c r="C18" s="68">
        <v>46</v>
      </c>
      <c r="D18" s="28">
        <v>99</v>
      </c>
      <c r="E18" s="312">
        <v>67</v>
      </c>
      <c r="F18" s="28">
        <v>61</v>
      </c>
      <c r="G18" s="313">
        <v>63</v>
      </c>
      <c r="H18" s="28">
        <v>44</v>
      </c>
    </row>
    <row r="19" spans="1:8" x14ac:dyDescent="0.2">
      <c r="A19" s="161"/>
      <c r="B19" s="60" t="s">
        <v>89</v>
      </c>
      <c r="C19" s="68">
        <v>1665</v>
      </c>
      <c r="D19" s="28">
        <v>2229</v>
      </c>
      <c r="E19" s="312">
        <v>1603</v>
      </c>
      <c r="F19" s="28">
        <v>1961</v>
      </c>
      <c r="G19" s="313">
        <v>1674</v>
      </c>
      <c r="H19" s="28">
        <v>2016</v>
      </c>
    </row>
    <row r="20" spans="1:8" x14ac:dyDescent="0.2">
      <c r="A20" s="161"/>
      <c r="B20" s="60" t="s">
        <v>118</v>
      </c>
      <c r="C20" s="68">
        <v>69</v>
      </c>
      <c r="D20" s="28">
        <v>29</v>
      </c>
      <c r="E20" s="312">
        <v>46</v>
      </c>
      <c r="F20" s="28">
        <v>30</v>
      </c>
      <c r="G20" s="313">
        <v>26</v>
      </c>
      <c r="H20" s="28">
        <v>15</v>
      </c>
    </row>
    <row r="21" spans="1:8" ht="13.5" thickBot="1" x14ac:dyDescent="0.25">
      <c r="A21" s="161"/>
      <c r="B21" s="62" t="s">
        <v>10</v>
      </c>
      <c r="C21" s="69">
        <v>67</v>
      </c>
      <c r="D21" s="239">
        <v>71</v>
      </c>
      <c r="E21" s="246">
        <v>76</v>
      </c>
      <c r="F21" s="239">
        <v>72</v>
      </c>
      <c r="G21" s="232">
        <v>77</v>
      </c>
      <c r="H21" s="239">
        <v>88</v>
      </c>
    </row>
    <row r="22" spans="1:8" s="14" customFormat="1" ht="13.5" thickBot="1" x14ac:dyDescent="0.25">
      <c r="A22" s="66"/>
      <c r="B22" s="12" t="s">
        <v>21</v>
      </c>
      <c r="C22" s="308">
        <f t="shared" ref="C22:H22" si="2">SUM(C15:C21)</f>
        <v>2406</v>
      </c>
      <c r="D22" s="61">
        <f t="shared" si="2"/>
        <v>3056</v>
      </c>
      <c r="E22" s="247">
        <f t="shared" si="2"/>
        <v>2363</v>
      </c>
      <c r="F22" s="61">
        <f t="shared" si="2"/>
        <v>2541</v>
      </c>
      <c r="G22" s="200">
        <f t="shared" si="2"/>
        <v>2261</v>
      </c>
      <c r="H22" s="61">
        <f t="shared" si="2"/>
        <v>2547</v>
      </c>
    </row>
    <row r="23" spans="1:8" ht="13.5" thickBot="1" x14ac:dyDescent="0.25">
      <c r="A23" s="161"/>
      <c r="B23" s="344" t="s">
        <v>31</v>
      </c>
      <c r="C23" s="345"/>
      <c r="D23" s="345"/>
      <c r="E23" s="345"/>
      <c r="F23" s="345"/>
      <c r="G23" s="345"/>
      <c r="H23" s="346"/>
    </row>
    <row r="24" spans="1:8" x14ac:dyDescent="0.2">
      <c r="A24" s="161"/>
      <c r="B24" s="104" t="s">
        <v>80</v>
      </c>
      <c r="C24" s="67">
        <v>29</v>
      </c>
      <c r="D24" s="7">
        <v>172</v>
      </c>
      <c r="E24" s="71">
        <v>102</v>
      </c>
      <c r="F24" s="18">
        <v>205</v>
      </c>
      <c r="G24" s="17">
        <v>153</v>
      </c>
      <c r="H24" s="18">
        <v>177</v>
      </c>
    </row>
    <row r="25" spans="1:8" x14ac:dyDescent="0.2">
      <c r="A25" s="161"/>
      <c r="B25" s="60" t="s">
        <v>0</v>
      </c>
      <c r="C25" s="68">
        <v>49</v>
      </c>
      <c r="D25" s="154">
        <v>81</v>
      </c>
      <c r="E25" s="53">
        <v>45</v>
      </c>
      <c r="F25" s="154">
        <v>81</v>
      </c>
      <c r="G25" s="314">
        <v>40</v>
      </c>
      <c r="H25" s="154">
        <v>81</v>
      </c>
    </row>
    <row r="26" spans="1:8" x14ac:dyDescent="0.2">
      <c r="A26" s="161"/>
      <c r="B26" s="60" t="s">
        <v>2</v>
      </c>
      <c r="C26" s="68">
        <v>93</v>
      </c>
      <c r="D26" s="154">
        <v>103</v>
      </c>
      <c r="E26" s="53">
        <v>81</v>
      </c>
      <c r="F26" s="154">
        <v>103</v>
      </c>
      <c r="G26" s="314">
        <v>104</v>
      </c>
      <c r="H26" s="154">
        <v>103</v>
      </c>
    </row>
    <row r="27" spans="1:8" x14ac:dyDescent="0.2">
      <c r="A27" s="161"/>
      <c r="B27" s="60" t="s">
        <v>30</v>
      </c>
      <c r="C27" s="68">
        <v>76</v>
      </c>
      <c r="D27" s="154">
        <v>81</v>
      </c>
      <c r="E27" s="53">
        <v>71</v>
      </c>
      <c r="F27" s="154">
        <v>92</v>
      </c>
      <c r="G27" s="314">
        <v>68</v>
      </c>
      <c r="H27" s="154">
        <v>91</v>
      </c>
    </row>
    <row r="28" spans="1:8" x14ac:dyDescent="0.2">
      <c r="A28" s="161"/>
      <c r="B28" s="62" t="s">
        <v>25</v>
      </c>
      <c r="C28" s="69">
        <v>86</v>
      </c>
      <c r="D28" s="11">
        <v>145</v>
      </c>
      <c r="E28" s="53">
        <v>95</v>
      </c>
      <c r="F28" s="154">
        <v>118</v>
      </c>
      <c r="G28" s="314">
        <v>87</v>
      </c>
      <c r="H28" s="154">
        <v>161</v>
      </c>
    </row>
    <row r="29" spans="1:8" x14ac:dyDescent="0.2">
      <c r="A29" s="161"/>
      <c r="B29" s="60" t="s">
        <v>102</v>
      </c>
      <c r="C29" s="68">
        <v>92</v>
      </c>
      <c r="D29" s="154">
        <v>142</v>
      </c>
      <c r="E29" s="53">
        <v>101</v>
      </c>
      <c r="F29" s="154">
        <v>144</v>
      </c>
      <c r="G29" s="314">
        <v>127</v>
      </c>
      <c r="H29" s="154">
        <v>140</v>
      </c>
    </row>
    <row r="30" spans="1:8" x14ac:dyDescent="0.2">
      <c r="A30" s="161"/>
      <c r="B30" s="60" t="s">
        <v>8</v>
      </c>
      <c r="C30" s="68">
        <v>65</v>
      </c>
      <c r="D30" s="154">
        <v>117</v>
      </c>
      <c r="E30" s="53">
        <v>91</v>
      </c>
      <c r="F30" s="154">
        <v>124</v>
      </c>
      <c r="G30" s="314">
        <v>68</v>
      </c>
      <c r="H30" s="154">
        <v>119</v>
      </c>
    </row>
    <row r="31" spans="1:8" x14ac:dyDescent="0.2">
      <c r="A31" s="161"/>
      <c r="B31" s="60" t="s">
        <v>107</v>
      </c>
      <c r="C31" s="68">
        <v>54</v>
      </c>
      <c r="D31" s="154">
        <v>71</v>
      </c>
      <c r="E31" s="53">
        <v>49</v>
      </c>
      <c r="F31" s="154">
        <v>59</v>
      </c>
      <c r="G31" s="314">
        <v>0</v>
      </c>
      <c r="H31" s="154">
        <v>46</v>
      </c>
    </row>
    <row r="32" spans="1:8" x14ac:dyDescent="0.2">
      <c r="A32" s="161"/>
      <c r="B32" s="60" t="s">
        <v>48</v>
      </c>
      <c r="C32" s="68">
        <v>20</v>
      </c>
      <c r="D32" s="154">
        <v>30</v>
      </c>
      <c r="E32" s="53">
        <v>18</v>
      </c>
      <c r="F32" s="154">
        <v>24</v>
      </c>
      <c r="G32" s="314">
        <v>12</v>
      </c>
      <c r="H32" s="154">
        <v>35</v>
      </c>
    </row>
    <row r="33" spans="1:8" x14ac:dyDescent="0.2">
      <c r="A33" s="161"/>
      <c r="B33" s="60" t="s">
        <v>108</v>
      </c>
      <c r="C33" s="68">
        <v>49</v>
      </c>
      <c r="D33" s="154">
        <v>59</v>
      </c>
      <c r="E33" s="53">
        <v>42</v>
      </c>
      <c r="F33" s="154">
        <v>50</v>
      </c>
      <c r="G33" s="314">
        <v>42</v>
      </c>
      <c r="H33" s="154">
        <v>48</v>
      </c>
    </row>
    <row r="34" spans="1:8" ht="13.5" thickBot="1" x14ac:dyDescent="0.25">
      <c r="A34" s="161"/>
      <c r="B34" s="113" t="s">
        <v>19</v>
      </c>
      <c r="C34" s="248">
        <v>35</v>
      </c>
      <c r="D34" s="249">
        <v>46</v>
      </c>
      <c r="E34" s="53">
        <v>32</v>
      </c>
      <c r="F34" s="154">
        <v>46</v>
      </c>
      <c r="G34" s="314">
        <v>41</v>
      </c>
      <c r="H34" s="154">
        <v>43</v>
      </c>
    </row>
    <row r="35" spans="1:8" ht="13.5" thickBot="1" x14ac:dyDescent="0.25">
      <c r="A35" s="161"/>
      <c r="B35" s="12" t="s">
        <v>21</v>
      </c>
      <c r="C35" s="308">
        <f t="shared" ref="C35:F35" si="3">SUM(C24:C34)</f>
        <v>648</v>
      </c>
      <c r="D35" s="61">
        <f t="shared" si="3"/>
        <v>1047</v>
      </c>
      <c r="E35" s="309">
        <f t="shared" si="3"/>
        <v>727</v>
      </c>
      <c r="F35" s="61">
        <f t="shared" si="3"/>
        <v>1046</v>
      </c>
      <c r="G35" s="310">
        <f t="shared" ref="G35" si="4">SUM(G24:G34)</f>
        <v>742</v>
      </c>
      <c r="H35" s="61">
        <f t="shared" ref="H35" si="5">SUM(H24:H34)</f>
        <v>1044</v>
      </c>
    </row>
    <row r="36" spans="1:8" ht="13.5" thickBot="1" x14ac:dyDescent="0.25">
      <c r="A36" s="161"/>
      <c r="B36" s="344" t="s">
        <v>32</v>
      </c>
      <c r="C36" s="345"/>
      <c r="D36" s="345"/>
      <c r="E36" s="345"/>
      <c r="F36" s="345"/>
      <c r="G36" s="345"/>
      <c r="H36" s="346"/>
    </row>
    <row r="37" spans="1:8" x14ac:dyDescent="0.2">
      <c r="A37" s="161"/>
      <c r="B37" s="104" t="s">
        <v>80</v>
      </c>
      <c r="C37" s="67">
        <v>68</v>
      </c>
      <c r="D37" s="7">
        <v>68</v>
      </c>
      <c r="E37" s="71">
        <v>57</v>
      </c>
      <c r="F37" s="18">
        <v>45</v>
      </c>
      <c r="G37" s="17">
        <v>76</v>
      </c>
      <c r="H37" s="18">
        <v>67</v>
      </c>
    </row>
    <row r="38" spans="1:8" x14ac:dyDescent="0.2">
      <c r="A38" s="161"/>
      <c r="B38" s="60" t="s">
        <v>2</v>
      </c>
      <c r="C38" s="68">
        <v>38</v>
      </c>
      <c r="D38" s="154">
        <v>27</v>
      </c>
      <c r="E38" s="53">
        <v>24</v>
      </c>
      <c r="F38" s="154">
        <v>17</v>
      </c>
      <c r="G38" s="314">
        <v>19</v>
      </c>
      <c r="H38" s="154">
        <v>18</v>
      </c>
    </row>
    <row r="39" spans="1:8" x14ac:dyDescent="0.2">
      <c r="A39" s="161"/>
      <c r="B39" s="60" t="s">
        <v>98</v>
      </c>
      <c r="C39" s="68">
        <v>67</v>
      </c>
      <c r="D39" s="154">
        <v>67</v>
      </c>
      <c r="E39" s="53">
        <v>88</v>
      </c>
      <c r="F39" s="154">
        <v>56</v>
      </c>
      <c r="G39" s="314">
        <v>97</v>
      </c>
      <c r="H39" s="154">
        <v>84</v>
      </c>
    </row>
    <row r="40" spans="1:8" x14ac:dyDescent="0.2">
      <c r="A40" s="161"/>
      <c r="B40" s="104" t="s">
        <v>7</v>
      </c>
      <c r="C40" s="68">
        <v>15</v>
      </c>
      <c r="D40" s="154">
        <v>33</v>
      </c>
      <c r="E40" s="53">
        <v>43</v>
      </c>
      <c r="F40" s="154">
        <v>34</v>
      </c>
      <c r="G40" s="314">
        <v>39</v>
      </c>
      <c r="H40" s="154">
        <v>30</v>
      </c>
    </row>
    <row r="41" spans="1:8" x14ac:dyDescent="0.2">
      <c r="A41" s="161"/>
      <c r="B41" s="60" t="s">
        <v>27</v>
      </c>
      <c r="C41" s="68">
        <v>32</v>
      </c>
      <c r="D41" s="154">
        <v>22</v>
      </c>
      <c r="E41" s="53">
        <v>22</v>
      </c>
      <c r="F41" s="154">
        <v>23</v>
      </c>
      <c r="G41" s="314">
        <v>22</v>
      </c>
      <c r="H41" s="154">
        <v>25</v>
      </c>
    </row>
    <row r="42" spans="1:8" x14ac:dyDescent="0.2">
      <c r="A42" s="161"/>
      <c r="B42" s="60" t="s">
        <v>19</v>
      </c>
      <c r="C42" s="68">
        <v>36</v>
      </c>
      <c r="D42" s="154">
        <v>21</v>
      </c>
      <c r="E42" s="53">
        <v>32</v>
      </c>
      <c r="F42" s="154">
        <v>34</v>
      </c>
      <c r="G42" s="314">
        <v>38</v>
      </c>
      <c r="H42" s="154">
        <v>72</v>
      </c>
    </row>
    <row r="43" spans="1:8" x14ac:dyDescent="0.2">
      <c r="A43" s="161"/>
      <c r="B43" s="60" t="s">
        <v>131</v>
      </c>
      <c r="C43" s="68">
        <v>16</v>
      </c>
      <c r="D43" s="154">
        <v>22</v>
      </c>
      <c r="E43" s="53">
        <v>24</v>
      </c>
      <c r="F43" s="154">
        <v>21</v>
      </c>
      <c r="G43" s="314">
        <v>18</v>
      </c>
      <c r="H43" s="154">
        <v>0</v>
      </c>
    </row>
    <row r="44" spans="1:8" x14ac:dyDescent="0.2">
      <c r="A44" s="161"/>
      <c r="B44" s="60" t="s">
        <v>8</v>
      </c>
      <c r="C44" s="68">
        <v>23</v>
      </c>
      <c r="D44" s="154">
        <v>35</v>
      </c>
      <c r="E44" s="53">
        <v>15</v>
      </c>
      <c r="F44" s="154">
        <v>17</v>
      </c>
      <c r="G44" s="314">
        <v>21</v>
      </c>
      <c r="H44" s="154">
        <v>25</v>
      </c>
    </row>
    <row r="45" spans="1:8" x14ac:dyDescent="0.2">
      <c r="A45" s="161"/>
      <c r="B45" s="62" t="s">
        <v>107</v>
      </c>
      <c r="C45" s="68">
        <v>45</v>
      </c>
      <c r="D45" s="154">
        <v>27</v>
      </c>
      <c r="E45" s="53">
        <v>42</v>
      </c>
      <c r="F45" s="154">
        <v>70</v>
      </c>
      <c r="G45" s="314">
        <v>98</v>
      </c>
      <c r="H45" s="154">
        <v>87</v>
      </c>
    </row>
    <row r="46" spans="1:8" ht="13.5" thickBot="1" x14ac:dyDescent="0.25">
      <c r="A46" s="161"/>
      <c r="B46" s="94" t="s">
        <v>77</v>
      </c>
      <c r="C46" s="68">
        <v>30</v>
      </c>
      <c r="D46" s="154">
        <v>17</v>
      </c>
      <c r="E46" s="53">
        <v>18</v>
      </c>
      <c r="F46" s="154">
        <v>18</v>
      </c>
      <c r="G46" s="314">
        <v>12</v>
      </c>
      <c r="H46" s="154">
        <v>23</v>
      </c>
    </row>
    <row r="47" spans="1:8" s="14" customFormat="1" ht="13.5" thickBot="1" x14ac:dyDescent="0.25">
      <c r="A47" s="66"/>
      <c r="B47" s="12" t="s">
        <v>21</v>
      </c>
      <c r="C47" s="308">
        <f t="shared" ref="C47:E47" si="6">SUM(C37:C46)</f>
        <v>370</v>
      </c>
      <c r="D47" s="61">
        <f t="shared" si="6"/>
        <v>339</v>
      </c>
      <c r="E47" s="309">
        <f t="shared" si="6"/>
        <v>365</v>
      </c>
      <c r="F47" s="61">
        <f>SUM(F37:F46)</f>
        <v>335</v>
      </c>
      <c r="G47" s="310">
        <f t="shared" ref="G47" si="7">SUM(G37:G46)</f>
        <v>440</v>
      </c>
      <c r="H47" s="61">
        <f>SUM(H37:H46)</f>
        <v>431</v>
      </c>
    </row>
    <row r="48" spans="1:8" ht="13.5" thickBot="1" x14ac:dyDescent="0.25">
      <c r="A48" s="161"/>
      <c r="B48" s="344" t="s">
        <v>33</v>
      </c>
      <c r="C48" s="345"/>
      <c r="D48" s="345"/>
      <c r="E48" s="345"/>
      <c r="F48" s="345"/>
      <c r="G48" s="345"/>
      <c r="H48" s="346"/>
    </row>
    <row r="49" spans="1:8" x14ac:dyDescent="0.2">
      <c r="A49" s="161"/>
      <c r="B49" s="104" t="s">
        <v>7</v>
      </c>
      <c r="C49" s="67">
        <v>37</v>
      </c>
      <c r="D49" s="7">
        <v>47</v>
      </c>
      <c r="E49" s="71">
        <v>25</v>
      </c>
      <c r="F49" s="18">
        <v>61</v>
      </c>
      <c r="G49" s="17">
        <v>25</v>
      </c>
      <c r="H49" s="18">
        <v>66</v>
      </c>
    </row>
    <row r="50" spans="1:8" x14ac:dyDescent="0.2">
      <c r="A50" s="161"/>
      <c r="B50" s="60" t="s">
        <v>80</v>
      </c>
      <c r="C50" s="68">
        <v>110</v>
      </c>
      <c r="D50" s="154">
        <v>127</v>
      </c>
      <c r="E50" s="53">
        <v>78</v>
      </c>
      <c r="F50" s="154">
        <v>146</v>
      </c>
      <c r="G50" s="314">
        <v>102</v>
      </c>
      <c r="H50" s="154">
        <v>152</v>
      </c>
    </row>
    <row r="51" spans="1:8" x14ac:dyDescent="0.2">
      <c r="A51" s="161"/>
      <c r="B51" s="60" t="s">
        <v>19</v>
      </c>
      <c r="C51" s="68">
        <v>35</v>
      </c>
      <c r="D51" s="154">
        <v>39</v>
      </c>
      <c r="E51" s="53">
        <v>25</v>
      </c>
      <c r="F51" s="154">
        <v>32</v>
      </c>
      <c r="G51" s="314">
        <v>17</v>
      </c>
      <c r="H51" s="154">
        <v>31</v>
      </c>
    </row>
    <row r="52" spans="1:8" x14ac:dyDescent="0.2">
      <c r="A52" s="161"/>
      <c r="B52" s="60" t="s">
        <v>126</v>
      </c>
      <c r="C52" s="68">
        <v>62</v>
      </c>
      <c r="D52" s="154">
        <v>48</v>
      </c>
      <c r="E52" s="53">
        <v>25</v>
      </c>
      <c r="F52" s="154">
        <v>57</v>
      </c>
      <c r="G52" s="314">
        <v>42</v>
      </c>
      <c r="H52" s="154">
        <v>75</v>
      </c>
    </row>
    <row r="53" spans="1:8" x14ac:dyDescent="0.2">
      <c r="A53" s="161"/>
      <c r="B53" s="60" t="s">
        <v>107</v>
      </c>
      <c r="C53" s="68">
        <v>37</v>
      </c>
      <c r="D53" s="154">
        <v>32</v>
      </c>
      <c r="E53" s="53">
        <v>25</v>
      </c>
      <c r="F53" s="154">
        <v>67</v>
      </c>
      <c r="G53" s="314">
        <v>0</v>
      </c>
      <c r="H53" s="154">
        <v>28</v>
      </c>
    </row>
    <row r="54" spans="1:8" x14ac:dyDescent="0.2">
      <c r="A54" s="161"/>
      <c r="B54" s="60" t="s">
        <v>0</v>
      </c>
      <c r="C54" s="68">
        <v>57</v>
      </c>
      <c r="D54" s="154">
        <v>98</v>
      </c>
      <c r="E54" s="53">
        <v>81</v>
      </c>
      <c r="F54" s="154">
        <v>108</v>
      </c>
      <c r="G54" s="314">
        <v>70</v>
      </c>
      <c r="H54" s="154">
        <v>85</v>
      </c>
    </row>
    <row r="55" spans="1:8" x14ac:dyDescent="0.2">
      <c r="A55" s="161"/>
      <c r="B55" s="60" t="s">
        <v>2</v>
      </c>
      <c r="C55" s="68">
        <v>72</v>
      </c>
      <c r="D55" s="154">
        <v>83</v>
      </c>
      <c r="E55" s="53">
        <v>63</v>
      </c>
      <c r="F55" s="154">
        <v>63</v>
      </c>
      <c r="G55" s="314">
        <v>38</v>
      </c>
      <c r="H55" s="154">
        <v>64</v>
      </c>
    </row>
    <row r="56" spans="1:8" x14ac:dyDescent="0.2">
      <c r="A56" s="161"/>
      <c r="B56" s="60" t="s">
        <v>30</v>
      </c>
      <c r="C56" s="68">
        <v>139</v>
      </c>
      <c r="D56" s="154">
        <v>167</v>
      </c>
      <c r="E56" s="53">
        <v>143</v>
      </c>
      <c r="F56" s="154">
        <v>143</v>
      </c>
      <c r="G56" s="314">
        <v>137</v>
      </c>
      <c r="H56" s="154">
        <v>155</v>
      </c>
    </row>
    <row r="57" spans="1:8" x14ac:dyDescent="0.2">
      <c r="A57" s="161"/>
      <c r="B57" s="60" t="s">
        <v>98</v>
      </c>
      <c r="C57" s="68">
        <v>5</v>
      </c>
      <c r="D57" s="154">
        <v>8</v>
      </c>
      <c r="E57" s="53">
        <v>3</v>
      </c>
      <c r="F57" s="154">
        <v>0</v>
      </c>
      <c r="G57" s="314">
        <v>0</v>
      </c>
      <c r="H57" s="154">
        <v>3</v>
      </c>
    </row>
    <row r="58" spans="1:8" x14ac:dyDescent="0.2">
      <c r="A58" s="161"/>
      <c r="B58" s="60" t="s">
        <v>8</v>
      </c>
      <c r="C58" s="68">
        <v>20</v>
      </c>
      <c r="D58" s="154">
        <v>18</v>
      </c>
      <c r="E58" s="53">
        <v>19</v>
      </c>
      <c r="F58" s="154">
        <v>24</v>
      </c>
      <c r="G58" s="314">
        <v>15</v>
      </c>
      <c r="H58" s="154">
        <v>15</v>
      </c>
    </row>
    <row r="59" spans="1:8" x14ac:dyDescent="0.2">
      <c r="A59" s="161"/>
      <c r="B59" s="62" t="s">
        <v>102</v>
      </c>
      <c r="C59" s="68">
        <v>98</v>
      </c>
      <c r="D59" s="154">
        <v>117</v>
      </c>
      <c r="E59" s="53">
        <v>107</v>
      </c>
      <c r="F59" s="154">
        <v>112</v>
      </c>
      <c r="G59" s="314">
        <v>119</v>
      </c>
      <c r="H59" s="154">
        <v>103</v>
      </c>
    </row>
    <row r="60" spans="1:8" ht="13.5" thickBot="1" x14ac:dyDescent="0.25">
      <c r="A60" s="161"/>
      <c r="B60" s="60" t="s">
        <v>25</v>
      </c>
      <c r="C60" s="69">
        <v>84</v>
      </c>
      <c r="D60" s="154">
        <v>69</v>
      </c>
      <c r="E60" s="53">
        <v>43</v>
      </c>
      <c r="F60" s="154">
        <v>58</v>
      </c>
      <c r="G60" s="314">
        <v>45</v>
      </c>
      <c r="H60" s="154">
        <v>72</v>
      </c>
    </row>
    <row r="61" spans="1:8" ht="13.5" thickBot="1" x14ac:dyDescent="0.25">
      <c r="A61" s="161"/>
      <c r="B61" s="12" t="s">
        <v>21</v>
      </c>
      <c r="C61" s="308">
        <f t="shared" ref="C61:F61" si="8">SUM(C49:C60)</f>
        <v>756</v>
      </c>
      <c r="D61" s="61">
        <f t="shared" si="8"/>
        <v>853</v>
      </c>
      <c r="E61" s="309">
        <f t="shared" si="8"/>
        <v>637</v>
      </c>
      <c r="F61" s="61">
        <f t="shared" si="8"/>
        <v>871</v>
      </c>
      <c r="G61" s="310">
        <f t="shared" ref="G61:H61" si="9">SUM(G49:G60)</f>
        <v>610</v>
      </c>
      <c r="H61" s="61">
        <f t="shared" si="9"/>
        <v>849</v>
      </c>
    </row>
    <row r="62" spans="1:8" ht="13.5" thickBot="1" x14ac:dyDescent="0.25">
      <c r="A62" s="161"/>
      <c r="B62" s="344" t="s">
        <v>42</v>
      </c>
      <c r="C62" s="345"/>
      <c r="D62" s="345"/>
      <c r="E62" s="345"/>
      <c r="F62" s="345"/>
      <c r="G62" s="345"/>
      <c r="H62" s="346"/>
    </row>
    <row r="63" spans="1:8" x14ac:dyDescent="0.2">
      <c r="A63" s="161"/>
      <c r="B63" s="104" t="s">
        <v>69</v>
      </c>
      <c r="C63" s="67">
        <v>134</v>
      </c>
      <c r="D63" s="7">
        <v>225</v>
      </c>
      <c r="E63" s="71">
        <v>182</v>
      </c>
      <c r="F63" s="18">
        <v>300</v>
      </c>
      <c r="G63" s="231">
        <v>221</v>
      </c>
      <c r="H63" s="18">
        <v>368</v>
      </c>
    </row>
    <row r="64" spans="1:8" ht="13.5" thickBot="1" x14ac:dyDescent="0.25">
      <c r="A64" s="161"/>
      <c r="B64" s="94" t="s">
        <v>3</v>
      </c>
      <c r="C64" s="68">
        <v>131</v>
      </c>
      <c r="D64" s="154">
        <v>172</v>
      </c>
      <c r="E64" s="53">
        <v>102</v>
      </c>
      <c r="F64" s="154">
        <v>142</v>
      </c>
      <c r="G64" s="313">
        <v>110</v>
      </c>
      <c r="H64" s="154">
        <v>100</v>
      </c>
    </row>
    <row r="65" spans="1:11" ht="13.5" thickBot="1" x14ac:dyDescent="0.25">
      <c r="A65" s="161"/>
      <c r="B65" s="12" t="s">
        <v>21</v>
      </c>
      <c r="C65" s="308">
        <f>SUM(C63:C64)</f>
        <v>265</v>
      </c>
      <c r="D65" s="61">
        <f t="shared" ref="D65:F65" si="10">SUM(D63:D64)</f>
        <v>397</v>
      </c>
      <c r="E65" s="309">
        <f t="shared" si="10"/>
        <v>284</v>
      </c>
      <c r="F65" s="61">
        <f t="shared" si="10"/>
        <v>442</v>
      </c>
      <c r="G65" s="310">
        <f t="shared" ref="G65:H65" si="11">SUM(G63:G64)</f>
        <v>331</v>
      </c>
      <c r="H65" s="61">
        <f t="shared" si="11"/>
        <v>468</v>
      </c>
    </row>
    <row r="66" spans="1:11" ht="13.5" thickBot="1" x14ac:dyDescent="0.25">
      <c r="A66" s="161"/>
      <c r="B66" s="344" t="s">
        <v>46</v>
      </c>
      <c r="C66" s="345"/>
      <c r="D66" s="345"/>
      <c r="E66" s="345"/>
      <c r="F66" s="345"/>
      <c r="G66" s="345"/>
      <c r="H66" s="346"/>
    </row>
    <row r="67" spans="1:11" x14ac:dyDescent="0.2">
      <c r="A67" s="161"/>
      <c r="B67" s="104" t="s">
        <v>2</v>
      </c>
      <c r="C67" s="67">
        <v>51</v>
      </c>
      <c r="D67" s="250"/>
      <c r="E67" s="71">
        <v>41</v>
      </c>
      <c r="F67" s="18">
        <v>38</v>
      </c>
      <c r="G67" s="231">
        <v>39</v>
      </c>
      <c r="H67" s="18">
        <v>32</v>
      </c>
    </row>
    <row r="68" spans="1:11" x14ac:dyDescent="0.2">
      <c r="A68" s="161"/>
      <c r="B68" s="60" t="s">
        <v>48</v>
      </c>
      <c r="C68" s="68">
        <v>173</v>
      </c>
      <c r="D68" s="251"/>
      <c r="E68" s="53">
        <v>174</v>
      </c>
      <c r="F68" s="154">
        <v>156</v>
      </c>
      <c r="G68" s="313">
        <v>159</v>
      </c>
      <c r="H68" s="154">
        <v>128</v>
      </c>
      <c r="I68" s="14"/>
      <c r="J68" s="14"/>
      <c r="K68" s="14"/>
    </row>
    <row r="69" spans="1:11" x14ac:dyDescent="0.2">
      <c r="A69" s="161"/>
      <c r="B69" s="60" t="s">
        <v>3</v>
      </c>
      <c r="C69" s="68">
        <v>85</v>
      </c>
      <c r="D69" s="251"/>
      <c r="E69" s="53">
        <v>90</v>
      </c>
      <c r="F69" s="154">
        <v>86</v>
      </c>
      <c r="G69" s="313">
        <v>84</v>
      </c>
      <c r="H69" s="154">
        <v>90</v>
      </c>
    </row>
    <row r="70" spans="1:11" x14ac:dyDescent="0.2">
      <c r="A70" s="161"/>
      <c r="B70" s="60" t="s">
        <v>19</v>
      </c>
      <c r="C70" s="68">
        <v>10</v>
      </c>
      <c r="D70" s="251"/>
      <c r="E70" s="53">
        <v>9</v>
      </c>
      <c r="F70" s="154">
        <v>9</v>
      </c>
      <c r="G70" s="313">
        <v>9</v>
      </c>
      <c r="H70" s="154">
        <v>11</v>
      </c>
    </row>
    <row r="71" spans="1:11" x14ac:dyDescent="0.2">
      <c r="A71" s="161"/>
      <c r="B71" s="60" t="s">
        <v>130</v>
      </c>
      <c r="C71" s="68">
        <v>55</v>
      </c>
      <c r="D71" s="251"/>
      <c r="E71" s="53">
        <v>44</v>
      </c>
      <c r="F71" s="154">
        <v>50</v>
      </c>
      <c r="G71" s="313">
        <v>45</v>
      </c>
      <c r="H71" s="154">
        <v>36</v>
      </c>
    </row>
    <row r="72" spans="1:11" x14ac:dyDescent="0.2">
      <c r="A72" s="161"/>
      <c r="B72" s="104" t="s">
        <v>69</v>
      </c>
      <c r="C72" s="68">
        <v>38</v>
      </c>
      <c r="D72" s="251"/>
      <c r="E72" s="53">
        <v>55</v>
      </c>
      <c r="F72" s="154">
        <v>35</v>
      </c>
      <c r="G72" s="313">
        <v>34</v>
      </c>
      <c r="H72" s="154">
        <v>40</v>
      </c>
    </row>
    <row r="73" spans="1:11" ht="13.5" thickBot="1" x14ac:dyDescent="0.25">
      <c r="A73" s="161"/>
      <c r="B73" s="94" t="s">
        <v>25</v>
      </c>
      <c r="C73" s="68">
        <v>23</v>
      </c>
      <c r="D73" s="251"/>
      <c r="E73" s="53">
        <v>11</v>
      </c>
      <c r="F73" s="154">
        <v>8</v>
      </c>
      <c r="G73" s="313">
        <v>6</v>
      </c>
      <c r="H73" s="154">
        <v>18</v>
      </c>
    </row>
    <row r="74" spans="1:11" ht="13.5" thickBot="1" x14ac:dyDescent="0.25">
      <c r="A74" s="77"/>
      <c r="B74" s="12" t="s">
        <v>21</v>
      </c>
      <c r="C74" s="308">
        <f t="shared" ref="C74" si="12">SUM(C67:C73)</f>
        <v>435</v>
      </c>
      <c r="D74" s="61">
        <f>SUM(D67:D73)</f>
        <v>0</v>
      </c>
      <c r="E74" s="309">
        <f t="shared" ref="E74:F74" si="13">SUM(E67:E73)</f>
        <v>424</v>
      </c>
      <c r="F74" s="61">
        <f t="shared" si="13"/>
        <v>382</v>
      </c>
      <c r="G74" s="310">
        <f t="shared" ref="G74:H74" si="14">SUM(G67:G73)</f>
        <v>376</v>
      </c>
      <c r="H74" s="61">
        <f t="shared" si="14"/>
        <v>355</v>
      </c>
    </row>
  </sheetData>
  <sheetProtection algorithmName="SHA-512" hashValue="i+/Mp5HvvycQxSF3ixi6QOnIiqxfsDq5FzLa+q25cwVZO5tG+AydJH93bH+ynRRNBjWKrva0/q3j4uNo/WXRDA==" saltValue="8AEhhnRkuUrMfi2oz7DWEA==" spinCount="100000" sheet="1" objects="1" scenarios="1"/>
  <mergeCells count="11">
    <mergeCell ref="B66:H66"/>
    <mergeCell ref="A8:B8"/>
    <mergeCell ref="B11:B12"/>
    <mergeCell ref="C11:D11"/>
    <mergeCell ref="E11:F11"/>
    <mergeCell ref="B62:H62"/>
    <mergeCell ref="G11:H11"/>
    <mergeCell ref="B14:H14"/>
    <mergeCell ref="B23:H23"/>
    <mergeCell ref="B36:H36"/>
    <mergeCell ref="B48:H48"/>
  </mergeCells>
  <phoneticPr fontId="0" type="noConversion"/>
  <printOptions horizontalCentered="1"/>
  <pageMargins left="0.31496062992125984" right="0.27559055118110237" top="0.35433070866141736" bottom="0.35433070866141736" header="0" footer="0"/>
  <pageSetup scale="60" fitToHeight="2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73"/>
  <sheetViews>
    <sheetView showGridLines="0" zoomScale="90" zoomScaleNormal="90" zoomScaleSheetLayoutView="9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B11" sqref="B11:B12"/>
    </sheetView>
  </sheetViews>
  <sheetFormatPr baseColWidth="10" defaultRowHeight="12.75" x14ac:dyDescent="0.2"/>
  <cols>
    <col min="1" max="1" width="2" style="155" customWidth="1"/>
    <col min="2" max="2" width="30.5703125" style="155" customWidth="1"/>
    <col min="3" max="14" width="10.140625" style="155" customWidth="1"/>
    <col min="15" max="15" width="3.28515625" style="155" customWidth="1"/>
    <col min="16" max="16" width="1.7109375" style="155" customWidth="1"/>
    <col min="17" max="16384" width="11.42578125" style="155"/>
  </cols>
  <sheetData>
    <row r="8" spans="2:16" ht="17.100000000000001" customHeight="1" x14ac:dyDescent="0.25">
      <c r="B8" s="306" t="s">
        <v>63</v>
      </c>
    </row>
    <row r="9" spans="2:16" ht="17.100000000000001" customHeight="1" x14ac:dyDescent="0.2">
      <c r="B9" s="4" t="s">
        <v>145</v>
      </c>
    </row>
    <row r="10" spans="2:16" ht="13.5" thickBot="1" x14ac:dyDescent="0.25"/>
    <row r="11" spans="2:16" ht="13.5" customHeight="1" thickBot="1" x14ac:dyDescent="0.25">
      <c r="B11" s="354" t="s">
        <v>59</v>
      </c>
      <c r="C11" s="352">
        <v>2017</v>
      </c>
      <c r="D11" s="364"/>
      <c r="E11" s="364"/>
      <c r="F11" s="353"/>
      <c r="G11" s="352">
        <v>2018</v>
      </c>
      <c r="H11" s="364"/>
      <c r="I11" s="364"/>
      <c r="J11" s="353"/>
      <c r="K11" s="352">
        <v>2019</v>
      </c>
      <c r="L11" s="364"/>
      <c r="M11" s="364"/>
      <c r="N11" s="353"/>
      <c r="O11" s="1"/>
    </row>
    <row r="12" spans="2:16" ht="27.75" customHeight="1" thickBot="1" x14ac:dyDescent="0.25">
      <c r="B12" s="355"/>
      <c r="C12" s="365" t="s">
        <v>125</v>
      </c>
      <c r="D12" s="366"/>
      <c r="E12" s="367" t="s">
        <v>124</v>
      </c>
      <c r="F12" s="368"/>
      <c r="G12" s="365" t="s">
        <v>135</v>
      </c>
      <c r="H12" s="366"/>
      <c r="I12" s="367" t="s">
        <v>136</v>
      </c>
      <c r="J12" s="368"/>
      <c r="K12" s="365" t="s">
        <v>138</v>
      </c>
      <c r="L12" s="366"/>
      <c r="M12" s="367" t="s">
        <v>143</v>
      </c>
      <c r="N12" s="368"/>
      <c r="O12" s="356"/>
      <c r="P12" s="356"/>
    </row>
    <row r="13" spans="2:16" ht="23.25" customHeight="1" thickBot="1" x14ac:dyDescent="0.25">
      <c r="B13" s="303" t="s">
        <v>51</v>
      </c>
      <c r="C13" s="369">
        <f>SUM(C24,C42,C57,C65,C73,C35)</f>
        <v>963</v>
      </c>
      <c r="D13" s="370"/>
      <c r="E13" s="371">
        <f>SUM(E24,E42,E57,E65,E73,E35)</f>
        <v>1078</v>
      </c>
      <c r="F13" s="372"/>
      <c r="G13" s="369">
        <f>SUM(G24,G42,G57,G65,G73,G35)</f>
        <v>1002</v>
      </c>
      <c r="H13" s="370"/>
      <c r="I13" s="371">
        <f>SUM(I24,I42,I57,I65,I73,I35)</f>
        <v>1139</v>
      </c>
      <c r="J13" s="372"/>
      <c r="K13" s="369">
        <f>SUM(K24,K42,K57,K65,K73,K35)</f>
        <v>963</v>
      </c>
      <c r="L13" s="370"/>
      <c r="M13" s="371">
        <f>SUM(M24,M42,M57,M65,M73,M35)</f>
        <v>1203</v>
      </c>
      <c r="N13" s="372"/>
      <c r="O13" s="2"/>
    </row>
    <row r="14" spans="2:16" ht="13.5" thickBot="1" x14ac:dyDescent="0.25">
      <c r="B14" s="374" t="s">
        <v>85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6"/>
      <c r="O14" s="3"/>
    </row>
    <row r="15" spans="2:16" ht="46.5" customHeight="1" thickBot="1" x14ac:dyDescent="0.25">
      <c r="B15" s="201"/>
      <c r="C15" s="202" t="s">
        <v>60</v>
      </c>
      <c r="D15" s="204" t="s">
        <v>61</v>
      </c>
      <c r="E15" s="204" t="s">
        <v>60</v>
      </c>
      <c r="F15" s="203" t="s">
        <v>61</v>
      </c>
      <c r="G15" s="99" t="s">
        <v>60</v>
      </c>
      <c r="H15" s="100" t="s">
        <v>61</v>
      </c>
      <c r="I15" s="100" t="s">
        <v>60</v>
      </c>
      <c r="J15" s="101" t="s">
        <v>61</v>
      </c>
      <c r="K15" s="99" t="s">
        <v>60</v>
      </c>
      <c r="L15" s="100" t="s">
        <v>61</v>
      </c>
      <c r="M15" s="100" t="s">
        <v>60</v>
      </c>
      <c r="N15" s="101" t="s">
        <v>61</v>
      </c>
      <c r="O15" s="5"/>
    </row>
    <row r="16" spans="2:16" x14ac:dyDescent="0.2">
      <c r="B16" s="74" t="s">
        <v>0</v>
      </c>
      <c r="C16" s="17"/>
      <c r="D16" s="63"/>
      <c r="E16" s="6"/>
      <c r="F16" s="63"/>
      <c r="G16" s="68"/>
      <c r="H16" s="160">
        <v>1</v>
      </c>
      <c r="I16" s="6">
        <v>3</v>
      </c>
      <c r="J16" s="154">
        <v>3</v>
      </c>
      <c r="K16" s="68">
        <v>9</v>
      </c>
      <c r="L16" s="160">
        <v>9</v>
      </c>
      <c r="M16" s="6">
        <v>6</v>
      </c>
      <c r="N16" s="154">
        <v>8</v>
      </c>
      <c r="O16" s="8"/>
    </row>
    <row r="17" spans="2:16" x14ac:dyDescent="0.2">
      <c r="B17" s="9" t="s">
        <v>2</v>
      </c>
      <c r="C17" s="314">
        <v>15</v>
      </c>
      <c r="D17" s="160">
        <v>24</v>
      </c>
      <c r="E17" s="314">
        <v>12</v>
      </c>
      <c r="F17" s="160">
        <v>11</v>
      </c>
      <c r="G17" s="68">
        <v>16</v>
      </c>
      <c r="H17" s="160">
        <v>12</v>
      </c>
      <c r="I17" s="314">
        <v>18</v>
      </c>
      <c r="J17" s="154">
        <v>11</v>
      </c>
      <c r="K17" s="68">
        <v>19</v>
      </c>
      <c r="L17" s="160">
        <v>14</v>
      </c>
      <c r="M17" s="314">
        <v>22</v>
      </c>
      <c r="N17" s="154">
        <v>13</v>
      </c>
      <c r="O17" s="8"/>
    </row>
    <row r="18" spans="2:16" x14ac:dyDescent="0.2">
      <c r="B18" s="9" t="s">
        <v>4</v>
      </c>
      <c r="C18" s="314">
        <v>20</v>
      </c>
      <c r="D18" s="160">
        <v>11</v>
      </c>
      <c r="E18" s="314">
        <v>13</v>
      </c>
      <c r="F18" s="160">
        <v>11</v>
      </c>
      <c r="G18" s="68">
        <v>29</v>
      </c>
      <c r="H18" s="160">
        <v>10</v>
      </c>
      <c r="I18" s="314">
        <v>14</v>
      </c>
      <c r="J18" s="154">
        <v>20</v>
      </c>
      <c r="K18" s="68">
        <v>16</v>
      </c>
      <c r="L18" s="160">
        <v>20</v>
      </c>
      <c r="M18" s="314">
        <v>25</v>
      </c>
      <c r="N18" s="154">
        <v>32</v>
      </c>
      <c r="O18" s="8"/>
    </row>
    <row r="19" spans="2:16" x14ac:dyDescent="0.2">
      <c r="B19" s="9" t="s">
        <v>3</v>
      </c>
      <c r="C19" s="314">
        <v>25</v>
      </c>
      <c r="D19" s="160">
        <v>19</v>
      </c>
      <c r="E19" s="314">
        <v>19</v>
      </c>
      <c r="F19" s="160">
        <v>20</v>
      </c>
      <c r="G19" s="68">
        <v>29</v>
      </c>
      <c r="H19" s="160">
        <v>14</v>
      </c>
      <c r="I19" s="314">
        <v>29</v>
      </c>
      <c r="J19" s="154">
        <v>29</v>
      </c>
      <c r="K19" s="68">
        <v>22</v>
      </c>
      <c r="L19" s="160">
        <v>21</v>
      </c>
      <c r="M19" s="314">
        <v>34</v>
      </c>
      <c r="N19" s="154">
        <v>0</v>
      </c>
      <c r="O19" s="8"/>
    </row>
    <row r="20" spans="2:16" x14ac:dyDescent="0.2">
      <c r="B20" s="9" t="s">
        <v>8</v>
      </c>
      <c r="C20" s="256"/>
      <c r="D20" s="257"/>
      <c r="E20" s="10">
        <v>5</v>
      </c>
      <c r="F20" s="65">
        <v>4</v>
      </c>
      <c r="G20" s="68">
        <v>1</v>
      </c>
      <c r="H20" s="160">
        <v>2</v>
      </c>
      <c r="I20" s="314">
        <v>5</v>
      </c>
      <c r="J20" s="154">
        <v>5</v>
      </c>
      <c r="K20" s="68">
        <v>5</v>
      </c>
      <c r="L20" s="160">
        <v>5</v>
      </c>
      <c r="M20" s="314">
        <v>5</v>
      </c>
      <c r="N20" s="154">
        <v>7</v>
      </c>
      <c r="O20" s="8"/>
    </row>
    <row r="21" spans="2:16" x14ac:dyDescent="0.2">
      <c r="B21" s="16" t="s">
        <v>168</v>
      </c>
      <c r="C21" s="256"/>
      <c r="D21" s="257"/>
      <c r="E21" s="256"/>
      <c r="F21" s="257"/>
      <c r="G21" s="258"/>
      <c r="H21" s="257"/>
      <c r="I21" s="256"/>
      <c r="J21" s="259"/>
      <c r="K21" s="258"/>
      <c r="L21" s="257"/>
      <c r="M21" s="10">
        <v>0</v>
      </c>
      <c r="N21" s="11">
        <v>17</v>
      </c>
      <c r="O21" s="8"/>
    </row>
    <row r="22" spans="2:16" ht="13.5" thickBot="1" x14ac:dyDescent="0.25">
      <c r="B22" s="16" t="s">
        <v>25</v>
      </c>
      <c r="C22" s="10">
        <v>12</v>
      </c>
      <c r="D22" s="65">
        <v>26</v>
      </c>
      <c r="E22" s="95">
        <v>10</v>
      </c>
      <c r="F22" s="65">
        <v>9</v>
      </c>
      <c r="G22" s="233">
        <v>13</v>
      </c>
      <c r="H22" s="64">
        <v>17</v>
      </c>
      <c r="I22" s="95">
        <v>14</v>
      </c>
      <c r="J22" s="132">
        <v>14</v>
      </c>
      <c r="K22" s="233">
        <v>11</v>
      </c>
      <c r="L22" s="64">
        <v>10</v>
      </c>
      <c r="M22" s="95">
        <v>19</v>
      </c>
      <c r="N22" s="132">
        <v>22</v>
      </c>
      <c r="O22" s="8"/>
    </row>
    <row r="23" spans="2:16" s="14" customFormat="1" ht="13.5" thickBot="1" x14ac:dyDescent="0.25">
      <c r="B23" s="12" t="s">
        <v>21</v>
      </c>
      <c r="C23" s="139">
        <f t="shared" ref="C23:N23" si="0">SUM(C16:C22)</f>
        <v>72</v>
      </c>
      <c r="D23" s="141">
        <f t="shared" si="0"/>
        <v>80</v>
      </c>
      <c r="E23" s="141">
        <f t="shared" si="0"/>
        <v>59</v>
      </c>
      <c r="F23" s="140">
        <f t="shared" si="0"/>
        <v>55</v>
      </c>
      <c r="G23" s="186">
        <f t="shared" si="0"/>
        <v>88</v>
      </c>
      <c r="H23" s="140">
        <f t="shared" si="0"/>
        <v>56</v>
      </c>
      <c r="I23" s="140">
        <f t="shared" si="0"/>
        <v>83</v>
      </c>
      <c r="J23" s="142">
        <f t="shared" si="0"/>
        <v>82</v>
      </c>
      <c r="K23" s="186">
        <f t="shared" si="0"/>
        <v>82</v>
      </c>
      <c r="L23" s="140">
        <f t="shared" si="0"/>
        <v>79</v>
      </c>
      <c r="M23" s="140">
        <f t="shared" si="0"/>
        <v>111</v>
      </c>
      <c r="N23" s="142">
        <f t="shared" si="0"/>
        <v>99</v>
      </c>
      <c r="O23" s="13"/>
    </row>
    <row r="24" spans="2:16" s="15" customFormat="1" ht="13.5" thickBot="1" x14ac:dyDescent="0.25">
      <c r="B24" s="143" t="s">
        <v>20</v>
      </c>
      <c r="C24" s="357">
        <f>C23+D23</f>
        <v>152</v>
      </c>
      <c r="D24" s="358"/>
      <c r="E24" s="359">
        <f>E23+F23</f>
        <v>114</v>
      </c>
      <c r="F24" s="360"/>
      <c r="G24" s="357">
        <f>G23+H23</f>
        <v>144</v>
      </c>
      <c r="H24" s="358"/>
      <c r="I24" s="359">
        <f>I23+J23</f>
        <v>165</v>
      </c>
      <c r="J24" s="363"/>
      <c r="K24" s="357">
        <f>K23+L23</f>
        <v>161</v>
      </c>
      <c r="L24" s="358"/>
      <c r="M24" s="359">
        <f>M23+N23</f>
        <v>210</v>
      </c>
      <c r="N24" s="363"/>
      <c r="O24" s="8"/>
    </row>
    <row r="25" spans="2:16" s="15" customFormat="1" ht="13.5" thickBot="1" x14ac:dyDescent="0.25">
      <c r="B25" s="374" t="s">
        <v>33</v>
      </c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6"/>
      <c r="O25" s="3"/>
    </row>
    <row r="26" spans="2:16" s="15" customFormat="1" x14ac:dyDescent="0.2">
      <c r="B26" s="74" t="s">
        <v>0</v>
      </c>
      <c r="C26" s="70">
        <v>3</v>
      </c>
      <c r="D26" s="17">
        <v>1</v>
      </c>
      <c r="E26" s="17">
        <v>4</v>
      </c>
      <c r="F26" s="63">
        <v>0</v>
      </c>
      <c r="G26" s="67">
        <v>3</v>
      </c>
      <c r="H26" s="6">
        <v>0</v>
      </c>
      <c r="I26" s="6">
        <v>2</v>
      </c>
      <c r="J26" s="7">
        <v>0</v>
      </c>
      <c r="K26" s="67">
        <v>3</v>
      </c>
      <c r="L26" s="6">
        <v>0</v>
      </c>
      <c r="M26" s="6">
        <v>2</v>
      </c>
      <c r="N26" s="7">
        <v>1</v>
      </c>
      <c r="O26" s="437"/>
      <c r="P26" s="437"/>
    </row>
    <row r="27" spans="2:16" s="15" customFormat="1" x14ac:dyDescent="0.2">
      <c r="B27" s="9" t="s">
        <v>2</v>
      </c>
      <c r="C27" s="68">
        <v>26</v>
      </c>
      <c r="D27" s="314">
        <v>7</v>
      </c>
      <c r="E27" s="314">
        <v>35</v>
      </c>
      <c r="F27" s="160">
        <v>10</v>
      </c>
      <c r="G27" s="68">
        <v>27</v>
      </c>
      <c r="H27" s="314">
        <v>8</v>
      </c>
      <c r="I27" s="314">
        <v>35</v>
      </c>
      <c r="J27" s="154">
        <v>8</v>
      </c>
      <c r="K27" s="68">
        <v>27</v>
      </c>
      <c r="L27" s="314">
        <v>7</v>
      </c>
      <c r="M27" s="314">
        <v>32</v>
      </c>
      <c r="N27" s="154">
        <v>5</v>
      </c>
      <c r="O27" s="437"/>
      <c r="P27" s="437"/>
    </row>
    <row r="28" spans="2:16" s="15" customFormat="1" x14ac:dyDescent="0.2">
      <c r="B28" s="9" t="s">
        <v>4</v>
      </c>
      <c r="C28" s="68">
        <v>15</v>
      </c>
      <c r="D28" s="314">
        <v>12</v>
      </c>
      <c r="E28" s="260"/>
      <c r="F28" s="261"/>
      <c r="G28" s="68">
        <v>22</v>
      </c>
      <c r="H28" s="314">
        <v>16</v>
      </c>
      <c r="I28" s="314">
        <v>22</v>
      </c>
      <c r="J28" s="154">
        <v>4</v>
      </c>
      <c r="K28" s="68">
        <v>17</v>
      </c>
      <c r="L28" s="314">
        <v>15</v>
      </c>
      <c r="M28" s="314">
        <v>28</v>
      </c>
      <c r="N28" s="154">
        <v>9</v>
      </c>
      <c r="O28" s="437"/>
      <c r="P28" s="437"/>
    </row>
    <row r="29" spans="2:16" s="15" customFormat="1" x14ac:dyDescent="0.2">
      <c r="B29" s="9" t="s">
        <v>3</v>
      </c>
      <c r="C29" s="68">
        <v>13</v>
      </c>
      <c r="D29" s="314">
        <v>25</v>
      </c>
      <c r="E29" s="314">
        <v>42</v>
      </c>
      <c r="F29" s="160">
        <v>38</v>
      </c>
      <c r="G29" s="68">
        <v>25</v>
      </c>
      <c r="H29" s="314">
        <v>26</v>
      </c>
      <c r="I29" s="314">
        <v>25</v>
      </c>
      <c r="J29" s="154">
        <v>36</v>
      </c>
      <c r="K29" s="68">
        <v>12</v>
      </c>
      <c r="L29" s="314">
        <v>31</v>
      </c>
      <c r="M29" s="314">
        <v>25</v>
      </c>
      <c r="N29" s="154">
        <v>36</v>
      </c>
      <c r="O29" s="437"/>
      <c r="P29" s="437"/>
    </row>
    <row r="30" spans="2:16" s="15" customFormat="1" x14ac:dyDescent="0.2">
      <c r="B30" s="9" t="s">
        <v>1</v>
      </c>
      <c r="C30" s="68">
        <v>7</v>
      </c>
      <c r="D30" s="314">
        <v>18</v>
      </c>
      <c r="E30" s="314">
        <v>9</v>
      </c>
      <c r="F30" s="160">
        <v>49</v>
      </c>
      <c r="G30" s="68">
        <v>7</v>
      </c>
      <c r="H30" s="314">
        <v>26</v>
      </c>
      <c r="I30" s="314">
        <v>5</v>
      </c>
      <c r="J30" s="154">
        <v>28</v>
      </c>
      <c r="K30" s="68">
        <v>5</v>
      </c>
      <c r="L30" s="314">
        <v>29</v>
      </c>
      <c r="M30" s="314">
        <v>3</v>
      </c>
      <c r="N30" s="154">
        <v>53</v>
      </c>
      <c r="O30" s="437"/>
      <c r="P30" s="437"/>
    </row>
    <row r="31" spans="2:16" s="15" customFormat="1" x14ac:dyDescent="0.2">
      <c r="B31" s="9" t="s">
        <v>8</v>
      </c>
      <c r="C31" s="68">
        <v>0</v>
      </c>
      <c r="D31" s="314">
        <v>0</v>
      </c>
      <c r="E31" s="314">
        <v>1</v>
      </c>
      <c r="F31" s="160">
        <v>1</v>
      </c>
      <c r="G31" s="68">
        <v>1</v>
      </c>
      <c r="H31" s="314">
        <v>2</v>
      </c>
      <c r="I31" s="314">
        <v>2</v>
      </c>
      <c r="J31" s="154">
        <v>3</v>
      </c>
      <c r="K31" s="68">
        <v>2</v>
      </c>
      <c r="L31" s="314">
        <v>2</v>
      </c>
      <c r="M31" s="314">
        <v>3</v>
      </c>
      <c r="N31" s="154">
        <v>0</v>
      </c>
      <c r="O31" s="437"/>
      <c r="P31" s="437"/>
    </row>
    <row r="32" spans="2:16" s="15" customFormat="1" x14ac:dyDescent="0.2">
      <c r="B32" s="9" t="s">
        <v>25</v>
      </c>
      <c r="C32" s="121">
        <v>12</v>
      </c>
      <c r="D32" s="314">
        <v>35</v>
      </c>
      <c r="E32" s="314">
        <v>16</v>
      </c>
      <c r="F32" s="160">
        <v>8</v>
      </c>
      <c r="G32" s="68">
        <v>17</v>
      </c>
      <c r="H32" s="314">
        <v>33</v>
      </c>
      <c r="I32" s="314">
        <v>12</v>
      </c>
      <c r="J32" s="154">
        <v>30</v>
      </c>
      <c r="K32" s="68">
        <v>24</v>
      </c>
      <c r="L32" s="314">
        <v>39</v>
      </c>
      <c r="M32" s="314">
        <v>25</v>
      </c>
      <c r="N32" s="154">
        <v>42</v>
      </c>
      <c r="O32" s="437"/>
      <c r="P32" s="437"/>
    </row>
    <row r="33" spans="2:15" s="15" customFormat="1" ht="13.5" thickBot="1" x14ac:dyDescent="0.25">
      <c r="B33" s="16" t="s">
        <v>10</v>
      </c>
      <c r="C33" s="122">
        <v>0</v>
      </c>
      <c r="D33" s="64">
        <v>1</v>
      </c>
      <c r="E33" s="262"/>
      <c r="F33" s="262"/>
      <c r="G33" s="68">
        <v>0</v>
      </c>
      <c r="H33" s="314">
        <v>2</v>
      </c>
      <c r="I33" s="314">
        <v>0</v>
      </c>
      <c r="J33" s="154">
        <v>3</v>
      </c>
      <c r="K33" s="68">
        <v>1</v>
      </c>
      <c r="L33" s="314">
        <v>0</v>
      </c>
      <c r="M33" s="314">
        <v>2</v>
      </c>
      <c r="N33" s="154">
        <v>0</v>
      </c>
      <c r="O33" s="8"/>
    </row>
    <row r="34" spans="2:15" s="15" customFormat="1" ht="13.5" thickBot="1" x14ac:dyDescent="0.25">
      <c r="B34" s="12" t="s">
        <v>21</v>
      </c>
      <c r="C34" s="186">
        <f t="shared" ref="C34:N34" si="1">SUM(C26:C33)</f>
        <v>76</v>
      </c>
      <c r="D34" s="140">
        <f t="shared" si="1"/>
        <v>99</v>
      </c>
      <c r="E34" s="140">
        <f t="shared" si="1"/>
        <v>107</v>
      </c>
      <c r="F34" s="140">
        <f t="shared" si="1"/>
        <v>106</v>
      </c>
      <c r="G34" s="186">
        <f t="shared" si="1"/>
        <v>102</v>
      </c>
      <c r="H34" s="140">
        <f t="shared" si="1"/>
        <v>113</v>
      </c>
      <c r="I34" s="140">
        <f t="shared" si="1"/>
        <v>103</v>
      </c>
      <c r="J34" s="142">
        <f t="shared" si="1"/>
        <v>112</v>
      </c>
      <c r="K34" s="186">
        <f t="shared" si="1"/>
        <v>91</v>
      </c>
      <c r="L34" s="140">
        <f t="shared" si="1"/>
        <v>123</v>
      </c>
      <c r="M34" s="140">
        <f t="shared" si="1"/>
        <v>120</v>
      </c>
      <c r="N34" s="142">
        <f t="shared" si="1"/>
        <v>146</v>
      </c>
      <c r="O34" s="13"/>
    </row>
    <row r="35" spans="2:15" s="15" customFormat="1" ht="13.5" thickBot="1" x14ac:dyDescent="0.25">
      <c r="B35" s="144" t="s">
        <v>20</v>
      </c>
      <c r="C35" s="361">
        <f>C34+D34</f>
        <v>175</v>
      </c>
      <c r="D35" s="362"/>
      <c r="E35" s="359">
        <f>E34+F34</f>
        <v>213</v>
      </c>
      <c r="F35" s="360"/>
      <c r="G35" s="361">
        <f>G34+H34</f>
        <v>215</v>
      </c>
      <c r="H35" s="362"/>
      <c r="I35" s="359">
        <f>I34+J34</f>
        <v>215</v>
      </c>
      <c r="J35" s="363"/>
      <c r="K35" s="361">
        <f>K34+L34</f>
        <v>214</v>
      </c>
      <c r="L35" s="362"/>
      <c r="M35" s="359">
        <f>M34+N34</f>
        <v>266</v>
      </c>
      <c r="N35" s="363"/>
      <c r="O35" s="8"/>
    </row>
    <row r="36" spans="2:15" ht="13.5" thickBot="1" x14ac:dyDescent="0.25">
      <c r="B36" s="374" t="s">
        <v>31</v>
      </c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6"/>
      <c r="O36" s="3"/>
    </row>
    <row r="37" spans="2:15" x14ac:dyDescent="0.2">
      <c r="B37" s="74" t="s">
        <v>2</v>
      </c>
      <c r="C37" s="32">
        <v>14</v>
      </c>
      <c r="D37" s="33">
        <v>13</v>
      </c>
      <c r="E37" s="33">
        <v>25</v>
      </c>
      <c r="F37" s="205">
        <v>13</v>
      </c>
      <c r="G37" s="234">
        <v>22</v>
      </c>
      <c r="H37" s="19">
        <v>10</v>
      </c>
      <c r="I37" s="19">
        <v>26</v>
      </c>
      <c r="J37" s="240">
        <v>22</v>
      </c>
      <c r="K37" s="234">
        <v>18</v>
      </c>
      <c r="L37" s="19">
        <v>8</v>
      </c>
      <c r="M37" s="19">
        <v>25</v>
      </c>
      <c r="N37" s="240">
        <v>23</v>
      </c>
      <c r="O37" s="20"/>
    </row>
    <row r="38" spans="2:15" x14ac:dyDescent="0.2">
      <c r="B38" s="9" t="s">
        <v>3</v>
      </c>
      <c r="C38" s="35">
        <v>22</v>
      </c>
      <c r="D38" s="21">
        <v>26</v>
      </c>
      <c r="E38" s="21">
        <v>23</v>
      </c>
      <c r="F38" s="72">
        <v>39</v>
      </c>
      <c r="G38" s="35">
        <v>21</v>
      </c>
      <c r="H38" s="21">
        <v>28</v>
      </c>
      <c r="I38" s="21">
        <v>29</v>
      </c>
      <c r="J38" s="22">
        <v>35</v>
      </c>
      <c r="K38" s="35">
        <v>24</v>
      </c>
      <c r="L38" s="21">
        <v>22</v>
      </c>
      <c r="M38" s="21">
        <v>28</v>
      </c>
      <c r="N38" s="22">
        <v>30</v>
      </c>
      <c r="O38" s="20"/>
    </row>
    <row r="39" spans="2:15" x14ac:dyDescent="0.2">
      <c r="B39" s="9" t="s">
        <v>28</v>
      </c>
      <c r="C39" s="35">
        <v>21</v>
      </c>
      <c r="D39" s="21">
        <v>25</v>
      </c>
      <c r="E39" s="21">
        <v>27</v>
      </c>
      <c r="F39" s="72">
        <v>35</v>
      </c>
      <c r="G39" s="35">
        <v>27</v>
      </c>
      <c r="H39" s="21">
        <v>23</v>
      </c>
      <c r="I39" s="21">
        <v>27</v>
      </c>
      <c r="J39" s="22">
        <v>40</v>
      </c>
      <c r="K39" s="35">
        <v>15</v>
      </c>
      <c r="L39" s="21">
        <v>26</v>
      </c>
      <c r="M39" s="21">
        <v>20</v>
      </c>
      <c r="N39" s="22">
        <v>35</v>
      </c>
      <c r="O39" s="20"/>
    </row>
    <row r="40" spans="2:15" ht="13.5" thickBot="1" x14ac:dyDescent="0.25">
      <c r="B40" s="16" t="s">
        <v>1</v>
      </c>
      <c r="C40" s="123">
        <v>12</v>
      </c>
      <c r="D40" s="23">
        <v>27</v>
      </c>
      <c r="E40" s="133">
        <v>13</v>
      </c>
      <c r="F40" s="133">
        <v>57</v>
      </c>
      <c r="G40" s="35">
        <v>7</v>
      </c>
      <c r="H40" s="21">
        <v>47</v>
      </c>
      <c r="I40" s="21">
        <v>2</v>
      </c>
      <c r="J40" s="22">
        <v>59</v>
      </c>
      <c r="K40" s="35">
        <v>0</v>
      </c>
      <c r="L40" s="21">
        <v>42</v>
      </c>
      <c r="M40" s="21">
        <v>0</v>
      </c>
      <c r="N40" s="22">
        <v>59</v>
      </c>
      <c r="O40" s="20"/>
    </row>
    <row r="41" spans="2:15" s="14" customFormat="1" ht="13.5" thickBot="1" x14ac:dyDescent="0.25">
      <c r="B41" s="12" t="s">
        <v>21</v>
      </c>
      <c r="C41" s="139">
        <f t="shared" ref="C41:J41" si="2">SUM(C37:C40)</f>
        <v>69</v>
      </c>
      <c r="D41" s="141">
        <f t="shared" si="2"/>
        <v>91</v>
      </c>
      <c r="E41" s="141">
        <f t="shared" si="2"/>
        <v>88</v>
      </c>
      <c r="F41" s="140">
        <f t="shared" si="2"/>
        <v>144</v>
      </c>
      <c r="G41" s="186">
        <f t="shared" si="2"/>
        <v>77</v>
      </c>
      <c r="H41" s="140">
        <f t="shared" si="2"/>
        <v>108</v>
      </c>
      <c r="I41" s="140">
        <f t="shared" si="2"/>
        <v>84</v>
      </c>
      <c r="J41" s="142">
        <f t="shared" si="2"/>
        <v>156</v>
      </c>
      <c r="K41" s="186">
        <f t="shared" ref="K41:N41" si="3">SUM(K37:K40)</f>
        <v>57</v>
      </c>
      <c r="L41" s="140">
        <f t="shared" si="3"/>
        <v>98</v>
      </c>
      <c r="M41" s="140">
        <f t="shared" si="3"/>
        <v>73</v>
      </c>
      <c r="N41" s="142">
        <f t="shared" si="3"/>
        <v>147</v>
      </c>
      <c r="O41" s="13"/>
    </row>
    <row r="42" spans="2:15" s="15" customFormat="1" ht="13.5" thickBot="1" x14ac:dyDescent="0.25">
      <c r="B42" s="144" t="s">
        <v>20</v>
      </c>
      <c r="C42" s="361">
        <f>C41+D41</f>
        <v>160</v>
      </c>
      <c r="D42" s="362"/>
      <c r="E42" s="359">
        <f>E41+F41</f>
        <v>232</v>
      </c>
      <c r="F42" s="362"/>
      <c r="G42" s="361">
        <f>G41+H41</f>
        <v>185</v>
      </c>
      <c r="H42" s="362"/>
      <c r="I42" s="359">
        <f>I41+J41</f>
        <v>240</v>
      </c>
      <c r="J42" s="373"/>
      <c r="K42" s="361">
        <f>K41+L41</f>
        <v>155</v>
      </c>
      <c r="L42" s="362"/>
      <c r="M42" s="359">
        <f>M41+N41</f>
        <v>220</v>
      </c>
      <c r="N42" s="373"/>
      <c r="O42" s="103"/>
    </row>
    <row r="43" spans="2:15" ht="13.5" thickBot="1" x14ac:dyDescent="0.25">
      <c r="B43" s="374" t="s">
        <v>32</v>
      </c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6"/>
      <c r="O43" s="3"/>
    </row>
    <row r="44" spans="2:15" x14ac:dyDescent="0.2">
      <c r="B44" s="74" t="s">
        <v>2</v>
      </c>
      <c r="C44" s="32">
        <v>18</v>
      </c>
      <c r="D44" s="33">
        <v>14</v>
      </c>
      <c r="E44" s="33">
        <v>14</v>
      </c>
      <c r="F44" s="205">
        <v>14</v>
      </c>
      <c r="G44" s="234">
        <v>19</v>
      </c>
      <c r="H44" s="19">
        <v>11</v>
      </c>
      <c r="I44" s="19">
        <v>20</v>
      </c>
      <c r="J44" s="240">
        <v>15</v>
      </c>
      <c r="K44" s="234">
        <v>22</v>
      </c>
      <c r="L44" s="19">
        <v>12</v>
      </c>
      <c r="M44" s="19">
        <v>24</v>
      </c>
      <c r="N44" s="240">
        <v>14</v>
      </c>
      <c r="O44" s="20"/>
    </row>
    <row r="45" spans="2:15" x14ac:dyDescent="0.2">
      <c r="B45" s="74" t="s">
        <v>127</v>
      </c>
      <c r="C45" s="32">
        <v>3</v>
      </c>
      <c r="D45" s="33">
        <v>4</v>
      </c>
      <c r="E45" s="33">
        <v>1</v>
      </c>
      <c r="F45" s="205">
        <v>10</v>
      </c>
      <c r="G45" s="32">
        <v>4</v>
      </c>
      <c r="H45" s="33">
        <v>4</v>
      </c>
      <c r="I45" s="21">
        <v>6</v>
      </c>
      <c r="J45" s="22">
        <v>8</v>
      </c>
      <c r="K45" s="32">
        <v>5</v>
      </c>
      <c r="L45" s="33">
        <v>5</v>
      </c>
      <c r="M45" s="21">
        <v>7</v>
      </c>
      <c r="N45" s="22">
        <v>8</v>
      </c>
      <c r="O45" s="20"/>
    </row>
    <row r="46" spans="2:15" x14ac:dyDescent="0.2">
      <c r="B46" s="9" t="s">
        <v>90</v>
      </c>
      <c r="C46" s="35">
        <v>38</v>
      </c>
      <c r="D46" s="21">
        <v>15</v>
      </c>
      <c r="E46" s="21">
        <v>10</v>
      </c>
      <c r="F46" s="72">
        <v>5</v>
      </c>
      <c r="G46" s="35">
        <v>19</v>
      </c>
      <c r="H46" s="21">
        <v>14</v>
      </c>
      <c r="I46" s="21">
        <v>12</v>
      </c>
      <c r="J46" s="22">
        <v>15</v>
      </c>
      <c r="K46" s="35">
        <v>14</v>
      </c>
      <c r="L46" s="21">
        <v>14</v>
      </c>
      <c r="M46" s="21">
        <v>0</v>
      </c>
      <c r="N46" s="22">
        <v>21</v>
      </c>
      <c r="O46" s="20"/>
    </row>
    <row r="47" spans="2:15" x14ac:dyDescent="0.2">
      <c r="B47" s="9" t="s">
        <v>91</v>
      </c>
      <c r="C47" s="263"/>
      <c r="D47" s="264"/>
      <c r="E47" s="21">
        <v>30</v>
      </c>
      <c r="F47" s="72">
        <v>18</v>
      </c>
      <c r="G47" s="35">
        <v>31</v>
      </c>
      <c r="H47" s="21">
        <v>0</v>
      </c>
      <c r="I47" s="21">
        <v>22</v>
      </c>
      <c r="J47" s="22">
        <v>0</v>
      </c>
      <c r="K47" s="35">
        <v>22</v>
      </c>
      <c r="L47" s="21">
        <v>0</v>
      </c>
      <c r="M47" s="21">
        <v>39</v>
      </c>
      <c r="N47" s="22">
        <v>0</v>
      </c>
      <c r="O47" s="20"/>
    </row>
    <row r="48" spans="2:15" x14ac:dyDescent="0.2">
      <c r="B48" s="9" t="s">
        <v>25</v>
      </c>
      <c r="C48" s="35">
        <v>26</v>
      </c>
      <c r="D48" s="21">
        <v>24</v>
      </c>
      <c r="E48" s="21">
        <v>26</v>
      </c>
      <c r="F48" s="72">
        <v>18</v>
      </c>
      <c r="G48" s="35">
        <v>16</v>
      </c>
      <c r="H48" s="21">
        <v>13</v>
      </c>
      <c r="I48" s="21">
        <v>17</v>
      </c>
      <c r="J48" s="22">
        <v>16</v>
      </c>
      <c r="K48" s="35">
        <v>12</v>
      </c>
      <c r="L48" s="21">
        <v>20</v>
      </c>
      <c r="M48" s="21">
        <v>15</v>
      </c>
      <c r="N48" s="22">
        <v>18</v>
      </c>
      <c r="O48" s="20"/>
    </row>
    <row r="49" spans="2:15" x14ac:dyDescent="0.2">
      <c r="B49" s="9" t="s">
        <v>134</v>
      </c>
      <c r="C49" s="263"/>
      <c r="D49" s="264"/>
      <c r="E49" s="21">
        <v>13</v>
      </c>
      <c r="F49" s="72">
        <v>5</v>
      </c>
      <c r="G49" s="35">
        <v>12</v>
      </c>
      <c r="H49" s="21">
        <v>6</v>
      </c>
      <c r="I49" s="21">
        <v>3</v>
      </c>
      <c r="J49" s="22">
        <v>5</v>
      </c>
      <c r="K49" s="35">
        <v>8</v>
      </c>
      <c r="L49" s="21">
        <v>2</v>
      </c>
      <c r="M49" s="264"/>
      <c r="N49" s="265"/>
      <c r="O49" s="20"/>
    </row>
    <row r="50" spans="2:15" x14ac:dyDescent="0.2">
      <c r="B50" s="9" t="s">
        <v>1</v>
      </c>
      <c r="C50" s="35">
        <v>0</v>
      </c>
      <c r="D50" s="21">
        <v>18</v>
      </c>
      <c r="E50" s="21">
        <v>3</v>
      </c>
      <c r="F50" s="72">
        <v>15</v>
      </c>
      <c r="G50" s="35">
        <v>0</v>
      </c>
      <c r="H50" s="21">
        <v>11</v>
      </c>
      <c r="I50" s="21">
        <v>0</v>
      </c>
      <c r="J50" s="22">
        <v>15</v>
      </c>
      <c r="K50" s="35">
        <v>6</v>
      </c>
      <c r="L50" s="21">
        <v>8</v>
      </c>
      <c r="M50" s="264"/>
      <c r="N50" s="265"/>
      <c r="O50" s="20"/>
    </row>
    <row r="51" spans="2:15" x14ac:dyDescent="0.2">
      <c r="B51" s="9" t="s">
        <v>8</v>
      </c>
      <c r="C51" s="35">
        <v>1</v>
      </c>
      <c r="D51" s="21">
        <v>2</v>
      </c>
      <c r="E51" s="21">
        <v>5</v>
      </c>
      <c r="F51" s="72">
        <v>5</v>
      </c>
      <c r="G51" s="35">
        <v>4</v>
      </c>
      <c r="H51" s="21">
        <v>8</v>
      </c>
      <c r="I51" s="21">
        <v>17</v>
      </c>
      <c r="J51" s="22">
        <v>0</v>
      </c>
      <c r="K51" s="35">
        <v>24</v>
      </c>
      <c r="L51" s="21">
        <v>0</v>
      </c>
      <c r="M51" s="21">
        <v>18</v>
      </c>
      <c r="N51" s="22">
        <v>6</v>
      </c>
      <c r="O51" s="20"/>
    </row>
    <row r="52" spans="2:15" x14ac:dyDescent="0.2">
      <c r="B52" s="16" t="s">
        <v>19</v>
      </c>
      <c r="C52" s="36">
        <v>34</v>
      </c>
      <c r="D52" s="23">
        <v>0</v>
      </c>
      <c r="E52" s="23">
        <v>16</v>
      </c>
      <c r="F52" s="73">
        <v>13</v>
      </c>
      <c r="G52" s="35">
        <v>3</v>
      </c>
      <c r="H52" s="21">
        <v>6</v>
      </c>
      <c r="I52" s="21">
        <v>7</v>
      </c>
      <c r="J52" s="22">
        <v>3</v>
      </c>
      <c r="K52" s="35">
        <v>18</v>
      </c>
      <c r="L52" s="21">
        <v>12</v>
      </c>
      <c r="M52" s="21">
        <v>10</v>
      </c>
      <c r="N52" s="22">
        <v>14</v>
      </c>
      <c r="O52" s="20"/>
    </row>
    <row r="53" spans="2:15" x14ac:dyDescent="0.2">
      <c r="B53" s="16" t="s">
        <v>113</v>
      </c>
      <c r="C53" s="36">
        <v>15</v>
      </c>
      <c r="D53" s="23">
        <v>17</v>
      </c>
      <c r="E53" s="23">
        <v>15</v>
      </c>
      <c r="F53" s="73">
        <v>12</v>
      </c>
      <c r="G53" s="35">
        <v>12</v>
      </c>
      <c r="H53" s="21">
        <v>14</v>
      </c>
      <c r="I53" s="21">
        <v>15</v>
      </c>
      <c r="J53" s="22">
        <v>14</v>
      </c>
      <c r="K53" s="35">
        <v>12</v>
      </c>
      <c r="L53" s="21">
        <v>12</v>
      </c>
      <c r="M53" s="21">
        <v>18</v>
      </c>
      <c r="N53" s="22">
        <v>18</v>
      </c>
      <c r="O53" s="20"/>
    </row>
    <row r="54" spans="2:15" x14ac:dyDescent="0.2">
      <c r="B54" s="16" t="s">
        <v>76</v>
      </c>
      <c r="C54" s="36">
        <v>20</v>
      </c>
      <c r="D54" s="23">
        <v>15</v>
      </c>
      <c r="E54" s="23">
        <v>20</v>
      </c>
      <c r="F54" s="73">
        <v>14</v>
      </c>
      <c r="G54" s="35">
        <v>21</v>
      </c>
      <c r="H54" s="21">
        <v>11</v>
      </c>
      <c r="I54" s="21">
        <v>24</v>
      </c>
      <c r="J54" s="22">
        <v>20</v>
      </c>
      <c r="K54" s="263"/>
      <c r="L54" s="264"/>
      <c r="M54" s="21">
        <v>17</v>
      </c>
      <c r="N54" s="22">
        <v>16</v>
      </c>
      <c r="O54" s="20"/>
    </row>
    <row r="55" spans="2:15" ht="13.5" thickBot="1" x14ac:dyDescent="0.25">
      <c r="B55" s="16" t="s">
        <v>166</v>
      </c>
      <c r="C55" s="266"/>
      <c r="D55" s="267"/>
      <c r="E55" s="267"/>
      <c r="F55" s="268"/>
      <c r="G55" s="263"/>
      <c r="H55" s="264"/>
      <c r="I55" s="264"/>
      <c r="J55" s="265"/>
      <c r="K55" s="263"/>
      <c r="L55" s="264"/>
      <c r="M55" s="213">
        <v>16</v>
      </c>
      <c r="N55" s="214">
        <v>0</v>
      </c>
      <c r="O55" s="20"/>
    </row>
    <row r="56" spans="2:15" s="14" customFormat="1" ht="13.5" thickBot="1" x14ac:dyDescent="0.25">
      <c r="B56" s="12" t="s">
        <v>21</v>
      </c>
      <c r="C56" s="186">
        <f t="shared" ref="C56:H56" si="4">SUM(C44:C55)</f>
        <v>155</v>
      </c>
      <c r="D56" s="140">
        <f t="shared" si="4"/>
        <v>109</v>
      </c>
      <c r="E56" s="140">
        <f t="shared" si="4"/>
        <v>153</v>
      </c>
      <c r="F56" s="140">
        <f t="shared" si="4"/>
        <v>129</v>
      </c>
      <c r="G56" s="186">
        <f t="shared" si="4"/>
        <v>141</v>
      </c>
      <c r="H56" s="140">
        <f t="shared" si="4"/>
        <v>98</v>
      </c>
      <c r="I56" s="140">
        <f t="shared" ref="I56:L56" si="5">SUM(I44:I55)</f>
        <v>143</v>
      </c>
      <c r="J56" s="142">
        <f t="shared" si="5"/>
        <v>111</v>
      </c>
      <c r="K56" s="186">
        <f t="shared" si="5"/>
        <v>143</v>
      </c>
      <c r="L56" s="140">
        <f t="shared" si="5"/>
        <v>85</v>
      </c>
      <c r="M56" s="140">
        <f t="shared" ref="M56:N56" si="6">SUM(M44:M55)</f>
        <v>164</v>
      </c>
      <c r="N56" s="142">
        <f t="shared" si="6"/>
        <v>115</v>
      </c>
      <c r="O56" s="13"/>
    </row>
    <row r="57" spans="2:15" s="15" customFormat="1" ht="13.5" thickBot="1" x14ac:dyDescent="0.25">
      <c r="B57" s="144" t="s">
        <v>20</v>
      </c>
      <c r="C57" s="361">
        <f>C56+D56</f>
        <v>264</v>
      </c>
      <c r="D57" s="362"/>
      <c r="E57" s="359">
        <f>E56+F56</f>
        <v>282</v>
      </c>
      <c r="F57" s="362"/>
      <c r="G57" s="361">
        <f>G56+H56</f>
        <v>239</v>
      </c>
      <c r="H57" s="362"/>
      <c r="I57" s="359">
        <f>I56+J56</f>
        <v>254</v>
      </c>
      <c r="J57" s="373"/>
      <c r="K57" s="361">
        <f>K56+L56</f>
        <v>228</v>
      </c>
      <c r="L57" s="362"/>
      <c r="M57" s="359">
        <f>M56+N56</f>
        <v>279</v>
      </c>
      <c r="N57" s="373"/>
      <c r="O57" s="103"/>
    </row>
    <row r="58" spans="2:15" ht="13.5" thickBot="1" x14ac:dyDescent="0.25">
      <c r="B58" s="374" t="s">
        <v>42</v>
      </c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6"/>
      <c r="O58" s="3"/>
    </row>
    <row r="59" spans="2:15" x14ac:dyDescent="0.2">
      <c r="B59" s="74" t="s">
        <v>2</v>
      </c>
      <c r="C59" s="32">
        <v>19</v>
      </c>
      <c r="D59" s="33">
        <v>9</v>
      </c>
      <c r="E59" s="33">
        <v>42</v>
      </c>
      <c r="F59" s="205">
        <v>21</v>
      </c>
      <c r="G59" s="234">
        <v>29</v>
      </c>
      <c r="H59" s="19">
        <v>10</v>
      </c>
      <c r="I59" s="241">
        <v>33</v>
      </c>
      <c r="J59" s="242">
        <v>19</v>
      </c>
      <c r="K59" s="252">
        <v>26</v>
      </c>
      <c r="L59" s="253">
        <v>9</v>
      </c>
      <c r="M59" s="19">
        <v>32</v>
      </c>
      <c r="N59" s="240">
        <v>16</v>
      </c>
      <c r="O59" s="20"/>
    </row>
    <row r="60" spans="2:15" x14ac:dyDescent="0.2">
      <c r="B60" s="9" t="s">
        <v>3</v>
      </c>
      <c r="C60" s="35">
        <v>12</v>
      </c>
      <c r="D60" s="21">
        <v>12</v>
      </c>
      <c r="E60" s="21">
        <v>20</v>
      </c>
      <c r="F60" s="72">
        <v>21</v>
      </c>
      <c r="G60" s="35">
        <v>19</v>
      </c>
      <c r="H60" s="21">
        <v>18</v>
      </c>
      <c r="I60" s="243">
        <v>32</v>
      </c>
      <c r="J60" s="244">
        <v>24</v>
      </c>
      <c r="K60" s="254">
        <v>16</v>
      </c>
      <c r="L60" s="177">
        <v>11</v>
      </c>
      <c r="M60" s="21">
        <v>17</v>
      </c>
      <c r="N60" s="22">
        <v>23</v>
      </c>
      <c r="O60" s="20"/>
    </row>
    <row r="61" spans="2:15" x14ac:dyDescent="0.2">
      <c r="B61" s="9" t="s">
        <v>1</v>
      </c>
      <c r="C61" s="35">
        <v>0</v>
      </c>
      <c r="D61" s="21">
        <v>29</v>
      </c>
      <c r="E61" s="21">
        <v>4</v>
      </c>
      <c r="F61" s="72">
        <v>43</v>
      </c>
      <c r="G61" s="35">
        <v>0</v>
      </c>
      <c r="H61" s="21">
        <v>28</v>
      </c>
      <c r="I61" s="21">
        <v>0</v>
      </c>
      <c r="J61" s="244">
        <v>37</v>
      </c>
      <c r="K61" s="254">
        <v>26</v>
      </c>
      <c r="L61" s="177">
        <v>0</v>
      </c>
      <c r="M61" s="21">
        <v>36</v>
      </c>
      <c r="N61" s="22">
        <v>0</v>
      </c>
      <c r="O61" s="20"/>
    </row>
    <row r="62" spans="2:15" x14ac:dyDescent="0.2">
      <c r="B62" s="9" t="s">
        <v>131</v>
      </c>
      <c r="C62" s="35">
        <v>3</v>
      </c>
      <c r="D62" s="21">
        <v>4</v>
      </c>
      <c r="E62" s="264"/>
      <c r="F62" s="269"/>
      <c r="G62" s="263"/>
      <c r="H62" s="264"/>
      <c r="I62" s="264"/>
      <c r="J62" s="265"/>
      <c r="K62" s="270"/>
      <c r="L62" s="271"/>
      <c r="M62" s="264"/>
      <c r="N62" s="265"/>
      <c r="O62" s="20"/>
    </row>
    <row r="63" spans="2:15" ht="13.5" thickBot="1" x14ac:dyDescent="0.25">
      <c r="B63" s="211" t="s">
        <v>19</v>
      </c>
      <c r="C63" s="272"/>
      <c r="D63" s="273"/>
      <c r="E63" s="273"/>
      <c r="F63" s="273"/>
      <c r="G63" s="212">
        <v>3</v>
      </c>
      <c r="H63" s="213">
        <v>0</v>
      </c>
      <c r="I63" s="245">
        <v>3</v>
      </c>
      <c r="J63" s="214">
        <v>0</v>
      </c>
      <c r="K63" s="274"/>
      <c r="L63" s="275"/>
      <c r="M63" s="213">
        <v>3</v>
      </c>
      <c r="N63" s="214">
        <v>0</v>
      </c>
      <c r="O63" s="20"/>
    </row>
    <row r="64" spans="2:15" s="14" customFormat="1" ht="13.5" thickBot="1" x14ac:dyDescent="0.25">
      <c r="B64" s="12" t="s">
        <v>21</v>
      </c>
      <c r="C64" s="186">
        <f>SUM(C59:C62)</f>
        <v>34</v>
      </c>
      <c r="D64" s="140">
        <f t="shared" ref="D64:F64" si="7">SUM(D59:D62)</f>
        <v>54</v>
      </c>
      <c r="E64" s="140">
        <f t="shared" si="7"/>
        <v>66</v>
      </c>
      <c r="F64" s="140">
        <f t="shared" si="7"/>
        <v>85</v>
      </c>
      <c r="G64" s="186">
        <f t="shared" ref="G64:N64" si="8">SUM(G59:G63)</f>
        <v>51</v>
      </c>
      <c r="H64" s="140">
        <f t="shared" si="8"/>
        <v>56</v>
      </c>
      <c r="I64" s="140">
        <f t="shared" si="8"/>
        <v>68</v>
      </c>
      <c r="J64" s="142">
        <f t="shared" si="8"/>
        <v>80</v>
      </c>
      <c r="K64" s="186">
        <f t="shared" si="8"/>
        <v>68</v>
      </c>
      <c r="L64" s="140">
        <f t="shared" si="8"/>
        <v>20</v>
      </c>
      <c r="M64" s="140">
        <f t="shared" si="8"/>
        <v>88</v>
      </c>
      <c r="N64" s="142">
        <f t="shared" si="8"/>
        <v>39</v>
      </c>
      <c r="O64" s="13"/>
    </row>
    <row r="65" spans="2:15" s="15" customFormat="1" ht="13.5" thickBot="1" x14ac:dyDescent="0.25">
      <c r="B65" s="144" t="s">
        <v>20</v>
      </c>
      <c r="C65" s="361">
        <f>C64+D64</f>
        <v>88</v>
      </c>
      <c r="D65" s="362"/>
      <c r="E65" s="359">
        <f>E64+F64</f>
        <v>151</v>
      </c>
      <c r="F65" s="362"/>
      <c r="G65" s="361">
        <f>G64+H64</f>
        <v>107</v>
      </c>
      <c r="H65" s="362"/>
      <c r="I65" s="359">
        <f>I64+J64</f>
        <v>148</v>
      </c>
      <c r="J65" s="373"/>
      <c r="K65" s="361">
        <f>K64+L64</f>
        <v>88</v>
      </c>
      <c r="L65" s="362"/>
      <c r="M65" s="359">
        <f>M64+N64</f>
        <v>127</v>
      </c>
      <c r="N65" s="373"/>
      <c r="O65" s="103"/>
    </row>
    <row r="66" spans="2:15" ht="13.5" thickBot="1" x14ac:dyDescent="0.25">
      <c r="B66" s="374" t="s">
        <v>46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6"/>
      <c r="O66" s="3"/>
    </row>
    <row r="67" spans="2:15" x14ac:dyDescent="0.2">
      <c r="B67" s="74" t="s">
        <v>2</v>
      </c>
      <c r="C67" s="32">
        <v>24</v>
      </c>
      <c r="D67" s="33">
        <v>12</v>
      </c>
      <c r="E67" s="276"/>
      <c r="F67" s="277"/>
      <c r="G67" s="234">
        <v>12</v>
      </c>
      <c r="H67" s="19">
        <v>10</v>
      </c>
      <c r="I67" s="19">
        <v>12</v>
      </c>
      <c r="J67" s="240">
        <v>12</v>
      </c>
      <c r="K67" s="252">
        <v>12</v>
      </c>
      <c r="L67" s="253">
        <v>12</v>
      </c>
      <c r="M67" s="19">
        <v>10</v>
      </c>
      <c r="N67" s="240">
        <v>10</v>
      </c>
      <c r="O67" s="20"/>
    </row>
    <row r="68" spans="2:15" x14ac:dyDescent="0.2">
      <c r="B68" s="9" t="s">
        <v>3</v>
      </c>
      <c r="C68" s="35">
        <v>18</v>
      </c>
      <c r="D68" s="21">
        <v>18</v>
      </c>
      <c r="E68" s="21">
        <v>18</v>
      </c>
      <c r="F68" s="72">
        <v>18</v>
      </c>
      <c r="G68" s="35">
        <v>19</v>
      </c>
      <c r="H68" s="21">
        <v>17</v>
      </c>
      <c r="I68" s="21">
        <v>18</v>
      </c>
      <c r="J68" s="22">
        <v>18</v>
      </c>
      <c r="K68" s="254">
        <v>18</v>
      </c>
      <c r="L68" s="177">
        <v>18</v>
      </c>
      <c r="M68" s="21">
        <v>22</v>
      </c>
      <c r="N68" s="22">
        <v>16</v>
      </c>
      <c r="O68" s="20"/>
    </row>
    <row r="69" spans="2:15" x14ac:dyDescent="0.2">
      <c r="B69" s="9" t="s">
        <v>19</v>
      </c>
      <c r="C69" s="35">
        <v>0</v>
      </c>
      <c r="D69" s="21">
        <v>3</v>
      </c>
      <c r="E69" s="264"/>
      <c r="F69" s="269"/>
      <c r="G69" s="35">
        <v>3</v>
      </c>
      <c r="H69" s="21">
        <v>0</v>
      </c>
      <c r="I69" s="21">
        <v>2</v>
      </c>
      <c r="J69" s="22">
        <v>1</v>
      </c>
      <c r="K69" s="254">
        <v>3</v>
      </c>
      <c r="L69" s="177">
        <v>0</v>
      </c>
      <c r="M69" s="21">
        <v>3</v>
      </c>
      <c r="N69" s="22">
        <v>0</v>
      </c>
      <c r="O69" s="20"/>
    </row>
    <row r="70" spans="2:15" x14ac:dyDescent="0.2">
      <c r="B70" s="9" t="s">
        <v>131</v>
      </c>
      <c r="C70" s="35">
        <v>10</v>
      </c>
      <c r="D70" s="21">
        <v>10</v>
      </c>
      <c r="E70" s="21">
        <v>9</v>
      </c>
      <c r="F70" s="72">
        <v>9</v>
      </c>
      <c r="G70" s="35">
        <v>10</v>
      </c>
      <c r="H70" s="21">
        <v>9</v>
      </c>
      <c r="I70" s="21">
        <v>9</v>
      </c>
      <c r="J70" s="22">
        <v>9</v>
      </c>
      <c r="K70" s="254">
        <v>10</v>
      </c>
      <c r="L70" s="177">
        <v>10</v>
      </c>
      <c r="M70" s="264"/>
      <c r="N70" s="265"/>
      <c r="O70" s="20"/>
    </row>
    <row r="71" spans="2:15" ht="13.5" thickBot="1" x14ac:dyDescent="0.25">
      <c r="B71" s="16" t="s">
        <v>1</v>
      </c>
      <c r="C71" s="36">
        <v>0</v>
      </c>
      <c r="D71" s="23">
        <v>29</v>
      </c>
      <c r="E71" s="23">
        <v>0</v>
      </c>
      <c r="F71" s="73">
        <v>32</v>
      </c>
      <c r="G71" s="35">
        <v>0</v>
      </c>
      <c r="H71" s="21">
        <v>32</v>
      </c>
      <c r="I71" s="21">
        <v>36</v>
      </c>
      <c r="J71" s="22">
        <v>0</v>
      </c>
      <c r="K71" s="254">
        <v>34</v>
      </c>
      <c r="L71" s="177">
        <v>0</v>
      </c>
      <c r="M71" s="21">
        <v>40</v>
      </c>
      <c r="N71" s="22">
        <v>0</v>
      </c>
      <c r="O71" s="20"/>
    </row>
    <row r="72" spans="2:15" s="14" customFormat="1" ht="13.5" thickBot="1" x14ac:dyDescent="0.25">
      <c r="B72" s="12" t="s">
        <v>21</v>
      </c>
      <c r="C72" s="186">
        <f>SUM(C67:C71)</f>
        <v>52</v>
      </c>
      <c r="D72" s="140">
        <f>SUM(D67:D71)</f>
        <v>72</v>
      </c>
      <c r="E72" s="140">
        <f t="shared" ref="E72:H72" si="9">SUM(E67:E71)</f>
        <v>27</v>
      </c>
      <c r="F72" s="140">
        <f t="shared" si="9"/>
        <v>59</v>
      </c>
      <c r="G72" s="186">
        <f t="shared" si="9"/>
        <v>44</v>
      </c>
      <c r="H72" s="140">
        <f t="shared" si="9"/>
        <v>68</v>
      </c>
      <c r="I72" s="140">
        <f t="shared" ref="I72:L72" si="10">SUM(I67:I71)</f>
        <v>77</v>
      </c>
      <c r="J72" s="142">
        <f t="shared" si="10"/>
        <v>40</v>
      </c>
      <c r="K72" s="186">
        <f t="shared" si="10"/>
        <v>77</v>
      </c>
      <c r="L72" s="140">
        <f t="shared" si="10"/>
        <v>40</v>
      </c>
      <c r="M72" s="140">
        <f t="shared" ref="M72:N72" si="11">SUM(M67:M71)</f>
        <v>75</v>
      </c>
      <c r="N72" s="142">
        <f t="shared" si="11"/>
        <v>26</v>
      </c>
      <c r="O72" s="13"/>
    </row>
    <row r="73" spans="2:15" s="15" customFormat="1" ht="13.5" thickBot="1" x14ac:dyDescent="0.25">
      <c r="B73" s="144" t="s">
        <v>20</v>
      </c>
      <c r="C73" s="361">
        <f>C72+D72</f>
        <v>124</v>
      </c>
      <c r="D73" s="362"/>
      <c r="E73" s="359">
        <f>E72+F72</f>
        <v>86</v>
      </c>
      <c r="F73" s="362"/>
      <c r="G73" s="361">
        <f>G72+H72</f>
        <v>112</v>
      </c>
      <c r="H73" s="362"/>
      <c r="I73" s="359">
        <f>I72+J72</f>
        <v>117</v>
      </c>
      <c r="J73" s="373"/>
      <c r="K73" s="361">
        <f>K72+L72</f>
        <v>117</v>
      </c>
      <c r="L73" s="362"/>
      <c r="M73" s="359">
        <f>M72+N72</f>
        <v>101</v>
      </c>
      <c r="N73" s="373"/>
      <c r="O73" s="103"/>
    </row>
  </sheetData>
  <sheetProtection algorithmName="SHA-512" hashValue="xyoJUsMhhX+oYMq1E8KKkuBzyjEj8LE4iCi6YW09qJnXRVmneVNoEuJce5h303p3wqtxgFMs2HHQvwHv+kaHBQ==" saltValue="us6lCL0Ql+CP61gVk8kU3g==" spinCount="100000" sheet="1" objects="1" scenarios="1"/>
  <mergeCells count="59">
    <mergeCell ref="K65:L65"/>
    <mergeCell ref="M65:N65"/>
    <mergeCell ref="G65:H65"/>
    <mergeCell ref="I65:J65"/>
    <mergeCell ref="K12:L12"/>
    <mergeCell ref="M12:N12"/>
    <mergeCell ref="K13:L13"/>
    <mergeCell ref="M13:N13"/>
    <mergeCell ref="I42:J42"/>
    <mergeCell ref="G57:H57"/>
    <mergeCell ref="I57:J57"/>
    <mergeCell ref="K73:L73"/>
    <mergeCell ref="M73:N73"/>
    <mergeCell ref="B14:N14"/>
    <mergeCell ref="B25:N25"/>
    <mergeCell ref="B36:N36"/>
    <mergeCell ref="B43:N43"/>
    <mergeCell ref="B58:N58"/>
    <mergeCell ref="B66:N66"/>
    <mergeCell ref="K42:L42"/>
    <mergeCell ref="M42:N42"/>
    <mergeCell ref="K57:L57"/>
    <mergeCell ref="M57:N57"/>
    <mergeCell ref="G73:H73"/>
    <mergeCell ref="I73:J73"/>
    <mergeCell ref="I35:J35"/>
    <mergeCell ref="G42:H42"/>
    <mergeCell ref="C73:D73"/>
    <mergeCell ref="G11:J11"/>
    <mergeCell ref="G12:H12"/>
    <mergeCell ref="I12:J12"/>
    <mergeCell ref="G13:H13"/>
    <mergeCell ref="I13:J13"/>
    <mergeCell ref="G24:H24"/>
    <mergeCell ref="I24:J24"/>
    <mergeCell ref="G35:H35"/>
    <mergeCell ref="E73:F73"/>
    <mergeCell ref="C42:D42"/>
    <mergeCell ref="E42:F42"/>
    <mergeCell ref="C57:D57"/>
    <mergeCell ref="E57:F57"/>
    <mergeCell ref="C65:D65"/>
    <mergeCell ref="E65:F65"/>
    <mergeCell ref="B11:B12"/>
    <mergeCell ref="O12:P12"/>
    <mergeCell ref="C24:D24"/>
    <mergeCell ref="E24:F24"/>
    <mergeCell ref="C35:D35"/>
    <mergeCell ref="E35:F35"/>
    <mergeCell ref="K24:L24"/>
    <mergeCell ref="M24:N24"/>
    <mergeCell ref="K35:L35"/>
    <mergeCell ref="M35:N35"/>
    <mergeCell ref="C11:F11"/>
    <mergeCell ref="C12:D12"/>
    <mergeCell ref="E12:F12"/>
    <mergeCell ref="C13:D13"/>
    <mergeCell ref="E13:F13"/>
    <mergeCell ref="K11:N11"/>
  </mergeCells>
  <phoneticPr fontId="0" type="noConversion"/>
  <printOptions horizontalCentered="1"/>
  <pageMargins left="0.27559055118110237" right="0.74803149606299213" top="0.62992125984251968" bottom="0.55118110236220474" header="0" footer="0"/>
  <pageSetup scale="55"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U74"/>
  <sheetViews>
    <sheetView showGridLines="0" zoomScale="80" zoomScaleNormal="80" zoomScaleSheetLayoutView="80" workbookViewId="0">
      <selection activeCell="B12" sqref="B12:B14"/>
    </sheetView>
  </sheetViews>
  <sheetFormatPr baseColWidth="10" defaultRowHeight="12.75" x14ac:dyDescent="0.2"/>
  <cols>
    <col min="1" max="1" width="1.85546875" style="155" customWidth="1"/>
    <col min="2" max="2" width="29.42578125" style="155" customWidth="1"/>
    <col min="3" max="21" width="11.140625" style="155" customWidth="1"/>
    <col min="22" max="22" width="1.7109375" style="155" customWidth="1"/>
    <col min="23" max="16384" width="11.42578125" style="155"/>
  </cols>
  <sheetData>
    <row r="9" spans="2:21" ht="15.75" customHeight="1" x14ac:dyDescent="0.25">
      <c r="B9" s="306" t="s">
        <v>63</v>
      </c>
    </row>
    <row r="10" spans="2:21" ht="15.75" customHeight="1" x14ac:dyDescent="0.2">
      <c r="B10" s="59" t="s">
        <v>146</v>
      </c>
    </row>
    <row r="11" spans="2:21" ht="13.5" thickBot="1" x14ac:dyDescent="0.25"/>
    <row r="12" spans="2:21" s="78" customFormat="1" ht="21.75" customHeight="1" thickBot="1" x14ac:dyDescent="0.25">
      <c r="B12" s="385" t="s">
        <v>84</v>
      </c>
      <c r="C12" s="388">
        <v>2017</v>
      </c>
      <c r="D12" s="389"/>
      <c r="E12" s="389"/>
      <c r="F12" s="389"/>
      <c r="G12" s="389"/>
      <c r="H12" s="390"/>
      <c r="I12" s="388">
        <v>2018</v>
      </c>
      <c r="J12" s="389"/>
      <c r="K12" s="389"/>
      <c r="L12" s="389"/>
      <c r="M12" s="389"/>
      <c r="N12" s="390"/>
      <c r="O12" s="388">
        <v>2019</v>
      </c>
      <c r="P12" s="389"/>
      <c r="Q12" s="389"/>
      <c r="R12" s="389"/>
      <c r="S12" s="389"/>
      <c r="T12" s="390"/>
      <c r="U12" s="148"/>
    </row>
    <row r="13" spans="2:21" ht="17.25" customHeight="1" x14ac:dyDescent="0.2">
      <c r="B13" s="386"/>
      <c r="C13" s="391" t="s">
        <v>125</v>
      </c>
      <c r="D13" s="392"/>
      <c r="E13" s="393"/>
      <c r="F13" s="392" t="s">
        <v>124</v>
      </c>
      <c r="G13" s="392"/>
      <c r="H13" s="394"/>
      <c r="I13" s="392" t="s">
        <v>135</v>
      </c>
      <c r="J13" s="392"/>
      <c r="K13" s="393"/>
      <c r="L13" s="392" t="s">
        <v>136</v>
      </c>
      <c r="M13" s="392"/>
      <c r="N13" s="394"/>
      <c r="O13" s="392" t="s">
        <v>138</v>
      </c>
      <c r="P13" s="392"/>
      <c r="Q13" s="393"/>
      <c r="R13" s="392" t="s">
        <v>143</v>
      </c>
      <c r="S13" s="392"/>
      <c r="T13" s="394"/>
      <c r="U13" s="3"/>
    </row>
    <row r="14" spans="2:21" s="79" customFormat="1" ht="13.5" thickBot="1" x14ac:dyDescent="0.25">
      <c r="B14" s="387"/>
      <c r="C14" s="395" t="s">
        <v>70</v>
      </c>
      <c r="D14" s="396"/>
      <c r="E14" s="317" t="s">
        <v>71</v>
      </c>
      <c r="F14" s="396" t="s">
        <v>70</v>
      </c>
      <c r="G14" s="396"/>
      <c r="H14" s="304" t="s">
        <v>71</v>
      </c>
      <c r="I14" s="395" t="s">
        <v>70</v>
      </c>
      <c r="J14" s="396"/>
      <c r="K14" s="317" t="s">
        <v>71</v>
      </c>
      <c r="L14" s="396" t="s">
        <v>70</v>
      </c>
      <c r="M14" s="396"/>
      <c r="N14" s="304" t="s">
        <v>71</v>
      </c>
      <c r="O14" s="395" t="s">
        <v>70</v>
      </c>
      <c r="P14" s="396"/>
      <c r="Q14" s="317" t="s">
        <v>71</v>
      </c>
      <c r="R14" s="396" t="s">
        <v>70</v>
      </c>
      <c r="S14" s="396"/>
      <c r="T14" s="305" t="s">
        <v>71</v>
      </c>
      <c r="U14" s="1"/>
    </row>
    <row r="15" spans="2:21" x14ac:dyDescent="0.2">
      <c r="B15" s="25" t="s">
        <v>19</v>
      </c>
      <c r="C15" s="397">
        <f>SUM(C26+D26+C49+D49+C41+D41)</f>
        <v>4</v>
      </c>
      <c r="D15" s="398"/>
      <c r="E15" s="170">
        <f>SUM(E26+E49+E41)</f>
        <v>160</v>
      </c>
      <c r="F15" s="398">
        <f>SUM(F26+G26+F49+G49+F41+G41)</f>
        <v>12</v>
      </c>
      <c r="G15" s="398"/>
      <c r="H15" s="26">
        <f>SUM(H26+H49+H41)</f>
        <v>146</v>
      </c>
      <c r="I15" s="397">
        <f>SUM(I26+J26+I49+J49+I41+J41)</f>
        <v>0</v>
      </c>
      <c r="J15" s="398"/>
      <c r="K15" s="170">
        <f>SUM(K26+K49+K41)</f>
        <v>0</v>
      </c>
      <c r="L15" s="398">
        <f>SUM(L26+M26+L49+M49+L41+M41)</f>
        <v>0</v>
      </c>
      <c r="M15" s="398"/>
      <c r="N15" s="26">
        <f>SUM(N26+N49+N41)</f>
        <v>4</v>
      </c>
      <c r="O15" s="397">
        <f>SUM(O26+P26+O49+P49+O41+P41)</f>
        <v>2</v>
      </c>
      <c r="P15" s="398"/>
      <c r="Q15" s="170">
        <f>SUM(Q26+Q49+Q41)</f>
        <v>45</v>
      </c>
      <c r="R15" s="398">
        <f>SUM(R26+S26+R49+S49+R41+S41)</f>
        <v>0</v>
      </c>
      <c r="S15" s="398"/>
      <c r="T15" s="26">
        <f>SUM(T26+T49+T41)</f>
        <v>0</v>
      </c>
      <c r="U15" s="80"/>
    </row>
    <row r="16" spans="2:21" x14ac:dyDescent="0.2">
      <c r="B16" s="27" t="s">
        <v>0</v>
      </c>
      <c r="C16" s="399">
        <f t="shared" ref="C16" si="0">SUM(C45+D45)</f>
        <v>2</v>
      </c>
      <c r="D16" s="400"/>
      <c r="E16" s="315">
        <f t="shared" ref="E16" si="1">SUM(E45)</f>
        <v>144</v>
      </c>
      <c r="F16" s="400">
        <f t="shared" ref="F16" si="2">SUM(F45+G45)</f>
        <v>0</v>
      </c>
      <c r="G16" s="400"/>
      <c r="H16" s="28">
        <f t="shared" ref="H16" si="3">SUM(H45)</f>
        <v>0</v>
      </c>
      <c r="I16" s="399">
        <f>SUM(I45+J45)</f>
        <v>24</v>
      </c>
      <c r="J16" s="400"/>
      <c r="K16" s="315">
        <f>SUM(K45)</f>
        <v>240</v>
      </c>
      <c r="L16" s="400">
        <f t="shared" ref="L16" si="4">SUM(L45+M45)</f>
        <v>0</v>
      </c>
      <c r="M16" s="400"/>
      <c r="N16" s="28">
        <f t="shared" ref="N16" si="5">SUM(N45)</f>
        <v>0</v>
      </c>
      <c r="O16" s="399">
        <f>SUM(O45+P45)</f>
        <v>2</v>
      </c>
      <c r="P16" s="400"/>
      <c r="Q16" s="315">
        <f>SUM(Q45)</f>
        <v>5</v>
      </c>
      <c r="R16" s="400">
        <f t="shared" ref="R16" si="6">SUM(R45+S45)</f>
        <v>0</v>
      </c>
      <c r="S16" s="400"/>
      <c r="T16" s="28">
        <f t="shared" ref="T16" si="7">SUM(T45)</f>
        <v>0</v>
      </c>
      <c r="U16" s="80"/>
    </row>
    <row r="17" spans="2:21" x14ac:dyDescent="0.2">
      <c r="B17" s="27" t="s">
        <v>2</v>
      </c>
      <c r="C17" s="399">
        <f>SUM(C27+D27+C38+D38+C46+D46+C56+D56+C69+D69)</f>
        <v>43</v>
      </c>
      <c r="D17" s="400"/>
      <c r="E17" s="315">
        <f>SUM(E27+E38+E46+E56+E69)</f>
        <v>431</v>
      </c>
      <c r="F17" s="401">
        <f>SUM(F27+G27+F38+G38+F46+G46+F56+G56+F69+G69)</f>
        <v>20</v>
      </c>
      <c r="G17" s="401"/>
      <c r="H17" s="28">
        <f>SUM(H27+H38+H46+H56+H69)</f>
        <v>206</v>
      </c>
      <c r="I17" s="399">
        <f>SUM(I27+J27+I38+J38+I46+J46+I56+J56+I69+J69)</f>
        <v>25</v>
      </c>
      <c r="J17" s="400"/>
      <c r="K17" s="315">
        <f>SUM(K27+K38+K46+K56+K69)</f>
        <v>218</v>
      </c>
      <c r="L17" s="401">
        <f>SUM(L27+M27+L38+M38+L46+M46+L56+M56+L69+M69)</f>
        <v>21</v>
      </c>
      <c r="M17" s="401"/>
      <c r="N17" s="28">
        <f>SUM(N27+N38+N46+N56+N69)</f>
        <v>154</v>
      </c>
      <c r="O17" s="399">
        <f>SUM(O27+P27+O38+P38+O46+P46+O56+P56+O69+P69)</f>
        <v>23</v>
      </c>
      <c r="P17" s="400"/>
      <c r="Q17" s="315">
        <f>SUM(Q27+Q38+Q46+Q56+Q69)</f>
        <v>162</v>
      </c>
      <c r="R17" s="401">
        <f>SUM(R27+S27+R38+S38+R46+S46+R56+S56+R69+S69)</f>
        <v>13</v>
      </c>
      <c r="S17" s="401"/>
      <c r="T17" s="28">
        <f>SUM(T27+T38+T46+T56+T69)</f>
        <v>13</v>
      </c>
      <c r="U17" s="80"/>
    </row>
    <row r="18" spans="2:21" x14ac:dyDescent="0.2">
      <c r="B18" s="27" t="s">
        <v>96</v>
      </c>
      <c r="C18" s="399">
        <f>SUM(C28+D28+C29+D29+C30+D30+C32+D32+C39+D39+C47+D47+C48+D48+C57+D57+C58+D58+C59+D59+C64+D64+C65+D65+C70+D7+C71+D71)</f>
        <v>432</v>
      </c>
      <c r="D18" s="400"/>
      <c r="E18" s="315">
        <f>SUM(E28+E29+E30+E32+E39+E47+E48+E57+E58+E59+E64+E65+E70+E71)</f>
        <v>2210</v>
      </c>
      <c r="F18" s="402">
        <f>SUM(F28+G28+F29+G29+F30+G30+F32+G32+F39+G39+F47+G47+F48+G48+F57+G57+F58+G58+F59+G59+F64+G64+F65+G65+F70+G7+F71+G71)</f>
        <v>177</v>
      </c>
      <c r="G18" s="403"/>
      <c r="H18" s="28">
        <f t="shared" ref="H18" si="8">SUM(H28+H29+H30+H32+H39+H47+H48+H57+H58+H59+H64+H65+H70+H71)</f>
        <v>1937</v>
      </c>
      <c r="I18" s="399">
        <f>SUM(I28+J28+I29+J29+I30+J30+I32+J32+I39+J39+I47+J47+I48+J48+I57+J57+I58+J58+I59+J59+I64+J64+I65+J65+I70+J7+I71+J71)</f>
        <v>304</v>
      </c>
      <c r="J18" s="400"/>
      <c r="K18" s="315">
        <f t="shared" ref="K18" si="9">SUM(K28+K29+K30+K32+K39+K47+K48+K57+K58+K59+K64+K65+K70+K71)</f>
        <v>1995</v>
      </c>
      <c r="L18" s="402">
        <f>SUM(L28+M28+L29+M29+L30+M30+L32+M32+L39+M39+L47+M47+L48+M48+L57+M57+L58+M58+L59+M59+L64+M64+L65+M65+L70+M7+L71+M71)</f>
        <v>297</v>
      </c>
      <c r="M18" s="403"/>
      <c r="N18" s="28">
        <f t="shared" ref="N18" si="10">SUM(N28+N29+N30+N32+N39+N47+N48+N57+N58+N59+N64+N65+N70+N71)</f>
        <v>1845</v>
      </c>
      <c r="O18" s="399">
        <f>SUM(O28+P28+O29+P29+O30+P30+O32+P32+O39+P39+O47+P47+O48+P48+O57+P57+O58+P58+O59+P59+O64+P64+O65+P65+O70+P7+O71+P71)</f>
        <v>193</v>
      </c>
      <c r="P18" s="400"/>
      <c r="Q18" s="315">
        <f t="shared" ref="Q18" si="11">SUM(Q28+Q29+Q30+Q32+Q39+Q47+Q48+Q57+Q58+Q59+Q64+Q65+Q70+Q71)</f>
        <v>2233</v>
      </c>
      <c r="R18" s="402">
        <f>SUM(R28+S28+R29+S29+R30+S30+R32+S32+R39+S39+R47+S47+R48+S48+R57+S57+R58+S58+R59+S59+R64+S64+R65+S65+R70+S7+R71+S71)</f>
        <v>141</v>
      </c>
      <c r="S18" s="403"/>
      <c r="T18" s="28">
        <f t="shared" ref="T18" si="12">SUM(T28+T29+T30+T32+T39+T47+T48+T57+T58+T59+T64+T65+T70+T71)</f>
        <v>1675</v>
      </c>
      <c r="U18" s="80"/>
    </row>
    <row r="19" spans="2:21" x14ac:dyDescent="0.2">
      <c r="B19" s="27" t="s">
        <v>83</v>
      </c>
      <c r="C19" s="399">
        <f>SUM(C33+D33+C51+D51)</f>
        <v>12</v>
      </c>
      <c r="D19" s="400"/>
      <c r="E19" s="315">
        <f>SUM(E33+E51)</f>
        <v>166</v>
      </c>
      <c r="F19" s="400">
        <f t="shared" ref="F19" si="13">SUM(F33+G33+F51+G51)</f>
        <v>0</v>
      </c>
      <c r="G19" s="400"/>
      <c r="H19" s="28">
        <f t="shared" ref="H19" si="14">SUM(H33+H51)</f>
        <v>0</v>
      </c>
      <c r="I19" s="399">
        <f t="shared" ref="I19" si="15">SUM(I33+J33+I51+J51)</f>
        <v>28</v>
      </c>
      <c r="J19" s="400"/>
      <c r="K19" s="315">
        <f t="shared" ref="K19" si="16">SUM(K33+K51)</f>
        <v>292</v>
      </c>
      <c r="L19" s="400">
        <f t="shared" ref="L19" si="17">SUM(L33+M33+L51+M51)</f>
        <v>0</v>
      </c>
      <c r="M19" s="400"/>
      <c r="N19" s="28">
        <f t="shared" ref="N19" si="18">SUM(N33+N51)</f>
        <v>0</v>
      </c>
      <c r="O19" s="399">
        <f t="shared" ref="O19" si="19">SUM(O33+P33+O51+P51)</f>
        <v>9</v>
      </c>
      <c r="P19" s="400"/>
      <c r="Q19" s="315">
        <f t="shared" ref="Q19" si="20">SUM(Q33+Q51)</f>
        <v>81</v>
      </c>
      <c r="R19" s="400">
        <f t="shared" ref="R19" si="21">SUM(R33+S33+R51+S51)</f>
        <v>17</v>
      </c>
      <c r="S19" s="400"/>
      <c r="T19" s="28">
        <f t="shared" ref="T19" si="22">SUM(T33+T51)</f>
        <v>212</v>
      </c>
      <c r="U19" s="80"/>
    </row>
    <row r="20" spans="2:21" ht="13.5" thickBot="1" x14ac:dyDescent="0.25">
      <c r="B20" s="29" t="s">
        <v>25</v>
      </c>
      <c r="C20" s="404">
        <f>SUM(C34+D34+C40+D40+C52+D52+C60+D60+C72+D72)</f>
        <v>47</v>
      </c>
      <c r="D20" s="405"/>
      <c r="E20" s="172">
        <f>SUM(E34+E40+E52+E60+E72)</f>
        <v>474</v>
      </c>
      <c r="F20" s="405">
        <f>SUM(F34+G34+F40+G40+F52+G52+F60+G60+F72+G72)</f>
        <v>59</v>
      </c>
      <c r="G20" s="405"/>
      <c r="H20" s="30">
        <f>SUM(H34+H40+H52+H60+H72)</f>
        <v>663</v>
      </c>
      <c r="I20" s="404">
        <f>SUM(I34+J34+I40+J40+I52+J52+I60+J60+I72+J72)</f>
        <v>35</v>
      </c>
      <c r="J20" s="405"/>
      <c r="K20" s="172">
        <f>SUM(K34+K40+K52+K60+K72)</f>
        <v>370</v>
      </c>
      <c r="L20" s="405">
        <f>SUM(L34+M34+L40+M40+L52+M52+L60+M60+L72+M72)</f>
        <v>57</v>
      </c>
      <c r="M20" s="405"/>
      <c r="N20" s="30">
        <f>SUM(N34+N40+N52+N60+N72)</f>
        <v>600</v>
      </c>
      <c r="O20" s="404">
        <f>SUM(O34+P34+O40+P40+O52+P52+O60+P60+O72+P72)</f>
        <v>55</v>
      </c>
      <c r="P20" s="405"/>
      <c r="Q20" s="172">
        <f>SUM(Q34+Q40+Q52+Q60+Q72)</f>
        <v>537</v>
      </c>
      <c r="R20" s="405">
        <f>SUM(R34+S34+R40+S40+R52+S52+R60+S60+R72+S72)</f>
        <v>42</v>
      </c>
      <c r="S20" s="405"/>
      <c r="T20" s="30">
        <f>SUM(T34+T40+T52+T60+T72)</f>
        <v>457</v>
      </c>
      <c r="U20" s="80"/>
    </row>
    <row r="21" spans="2:21" ht="27.75" customHeight="1" thickBot="1" x14ac:dyDescent="0.25">
      <c r="B21" s="383" t="s">
        <v>47</v>
      </c>
      <c r="C21" s="406">
        <f>C36+C43+C54+C62+C67+C74</f>
        <v>540</v>
      </c>
      <c r="D21" s="407"/>
      <c r="E21" s="316">
        <f>E36+E43+E54+E62+E67+E74</f>
        <v>3585</v>
      </c>
      <c r="F21" s="407">
        <f>F36+F43+F54+F62+F67+F74</f>
        <v>268</v>
      </c>
      <c r="G21" s="407"/>
      <c r="H21" s="147">
        <f>H36+H43+H54+H62+H67+H74</f>
        <v>2959</v>
      </c>
      <c r="I21" s="406">
        <f>I36+I43+I54+I62+I67+I74</f>
        <v>425</v>
      </c>
      <c r="J21" s="407"/>
      <c r="K21" s="316">
        <f>K36+K43+K54+K62+K67+K74</f>
        <v>3252</v>
      </c>
      <c r="L21" s="407">
        <f>L36+L43+L54+L62+L67+L74</f>
        <v>387</v>
      </c>
      <c r="M21" s="407"/>
      <c r="N21" s="147">
        <f>N36+N43+N54+N62+N67+N74</f>
        <v>2773</v>
      </c>
      <c r="O21" s="406">
        <f>O36+O43+O54+O62+O67+O74</f>
        <v>292</v>
      </c>
      <c r="P21" s="407"/>
      <c r="Q21" s="316">
        <f>Q36+Q43+Q54+Q62+Q67+Q74</f>
        <v>3175</v>
      </c>
      <c r="R21" s="407">
        <f>R36+R43+R54+R62+R67+R74</f>
        <v>222</v>
      </c>
      <c r="S21" s="407"/>
      <c r="T21" s="147">
        <f>T36+T43+T54+T62+T67+T74</f>
        <v>2465</v>
      </c>
      <c r="U21" s="149"/>
    </row>
    <row r="22" spans="2:21" ht="15.75" thickBot="1" x14ac:dyDescent="0.25">
      <c r="B22" s="383"/>
      <c r="C22" s="408" t="s">
        <v>73</v>
      </c>
      <c r="D22" s="409"/>
      <c r="E22" s="410"/>
      <c r="F22" s="408" t="s">
        <v>72</v>
      </c>
      <c r="G22" s="409"/>
      <c r="H22" s="410"/>
      <c r="I22" s="408" t="s">
        <v>73</v>
      </c>
      <c r="J22" s="409"/>
      <c r="K22" s="410"/>
      <c r="L22" s="408" t="s">
        <v>72</v>
      </c>
      <c r="M22" s="409"/>
      <c r="N22" s="410"/>
      <c r="O22" s="408" t="s">
        <v>73</v>
      </c>
      <c r="P22" s="409"/>
      <c r="Q22" s="410"/>
      <c r="R22" s="408" t="s">
        <v>72</v>
      </c>
      <c r="S22" s="409"/>
      <c r="T22" s="410"/>
      <c r="U22" s="150"/>
    </row>
    <row r="23" spans="2:21" ht="19.5" customHeight="1" thickBot="1" x14ac:dyDescent="0.25">
      <c r="B23" s="384"/>
      <c r="C23" s="411">
        <f>E21+H21</f>
        <v>6544</v>
      </c>
      <c r="D23" s="412"/>
      <c r="E23" s="412"/>
      <c r="F23" s="377">
        <f>C21+F21</f>
        <v>808</v>
      </c>
      <c r="G23" s="378"/>
      <c r="H23" s="379"/>
      <c r="I23" s="411">
        <f>K21+N21</f>
        <v>6025</v>
      </c>
      <c r="J23" s="412"/>
      <c r="K23" s="412"/>
      <c r="L23" s="377">
        <f>I21+L21</f>
        <v>812</v>
      </c>
      <c r="M23" s="378"/>
      <c r="N23" s="379"/>
      <c r="O23" s="411">
        <f>Q21+T21</f>
        <v>5640</v>
      </c>
      <c r="P23" s="412"/>
      <c r="Q23" s="412"/>
      <c r="R23" s="377">
        <f>O21+R21</f>
        <v>514</v>
      </c>
      <c r="S23" s="378"/>
      <c r="T23" s="379"/>
      <c r="U23" s="149"/>
    </row>
    <row r="24" spans="2:21" ht="16.5" customHeight="1" thickBot="1" x14ac:dyDescent="0.3">
      <c r="B24" s="413" t="s">
        <v>49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5"/>
      <c r="U24" s="151"/>
    </row>
    <row r="25" spans="2:21" ht="33.75" customHeight="1" thickBot="1" x14ac:dyDescent="0.25">
      <c r="B25" s="76" t="s">
        <v>49</v>
      </c>
      <c r="C25" s="81" t="s">
        <v>56</v>
      </c>
      <c r="D25" s="82" t="s">
        <v>57</v>
      </c>
      <c r="E25" s="83" t="s">
        <v>58</v>
      </c>
      <c r="F25" s="81" t="s">
        <v>56</v>
      </c>
      <c r="G25" s="82" t="s">
        <v>57</v>
      </c>
      <c r="H25" s="84" t="s">
        <v>58</v>
      </c>
      <c r="I25" s="81" t="s">
        <v>56</v>
      </c>
      <c r="J25" s="82" t="s">
        <v>57</v>
      </c>
      <c r="K25" s="83" t="s">
        <v>58</v>
      </c>
      <c r="L25" s="81" t="s">
        <v>56</v>
      </c>
      <c r="M25" s="82" t="s">
        <v>57</v>
      </c>
      <c r="N25" s="84" t="s">
        <v>58</v>
      </c>
      <c r="O25" s="81" t="s">
        <v>56</v>
      </c>
      <c r="P25" s="82" t="s">
        <v>57</v>
      </c>
      <c r="Q25" s="83" t="s">
        <v>58</v>
      </c>
      <c r="R25" s="81" t="s">
        <v>56</v>
      </c>
      <c r="S25" s="82" t="s">
        <v>57</v>
      </c>
      <c r="T25" s="84" t="s">
        <v>58</v>
      </c>
      <c r="U25" s="105"/>
    </row>
    <row r="26" spans="2:21" x14ac:dyDescent="0.2">
      <c r="B26" s="162" t="s">
        <v>19</v>
      </c>
      <c r="C26" s="35"/>
      <c r="D26" s="21"/>
      <c r="E26" s="72">
        <v>17</v>
      </c>
      <c r="F26" s="35"/>
      <c r="G26" s="21"/>
      <c r="H26" s="22">
        <v>2</v>
      </c>
      <c r="I26" s="35"/>
      <c r="J26" s="21"/>
      <c r="K26" s="72"/>
      <c r="L26" s="35"/>
      <c r="M26" s="21"/>
      <c r="N26" s="22">
        <v>4</v>
      </c>
      <c r="O26" s="35"/>
      <c r="P26" s="21"/>
      <c r="Q26" s="72"/>
      <c r="R26" s="35"/>
      <c r="S26" s="21"/>
      <c r="T26" s="22"/>
      <c r="U26" s="20"/>
    </row>
    <row r="27" spans="2:21" x14ac:dyDescent="0.2">
      <c r="B27" s="162" t="s">
        <v>2</v>
      </c>
      <c r="C27" s="35">
        <v>3</v>
      </c>
      <c r="D27" s="21"/>
      <c r="E27" s="72">
        <v>38</v>
      </c>
      <c r="F27" s="35">
        <v>4</v>
      </c>
      <c r="G27" s="21"/>
      <c r="H27" s="22">
        <v>50</v>
      </c>
      <c r="I27" s="35">
        <v>5</v>
      </c>
      <c r="J27" s="21"/>
      <c r="K27" s="72">
        <v>63</v>
      </c>
      <c r="L27" s="35">
        <v>3</v>
      </c>
      <c r="M27" s="21"/>
      <c r="N27" s="22">
        <v>36</v>
      </c>
      <c r="O27" s="35"/>
      <c r="P27" s="21"/>
      <c r="Q27" s="72"/>
      <c r="R27" s="35"/>
      <c r="S27" s="21"/>
      <c r="T27" s="22"/>
      <c r="U27" s="20"/>
    </row>
    <row r="28" spans="2:21" x14ac:dyDescent="0.2">
      <c r="B28" s="162" t="s">
        <v>4</v>
      </c>
      <c r="C28" s="35">
        <v>9</v>
      </c>
      <c r="D28" s="21">
        <v>17</v>
      </c>
      <c r="E28" s="72">
        <v>340</v>
      </c>
      <c r="F28" s="35">
        <v>10</v>
      </c>
      <c r="G28" s="21">
        <v>13</v>
      </c>
      <c r="H28" s="22">
        <v>324</v>
      </c>
      <c r="I28" s="35">
        <v>9</v>
      </c>
      <c r="J28" s="21">
        <v>10</v>
      </c>
      <c r="K28" s="72">
        <v>257</v>
      </c>
      <c r="L28" s="35">
        <v>5</v>
      </c>
      <c r="M28" s="21">
        <v>13</v>
      </c>
      <c r="N28" s="22">
        <v>218</v>
      </c>
      <c r="O28" s="35">
        <v>9</v>
      </c>
      <c r="P28" s="21">
        <v>14</v>
      </c>
      <c r="Q28" s="72">
        <v>304</v>
      </c>
      <c r="R28" s="35">
        <v>8</v>
      </c>
      <c r="S28" s="21">
        <v>10</v>
      </c>
      <c r="T28" s="22">
        <v>248</v>
      </c>
      <c r="U28" s="20"/>
    </row>
    <row r="29" spans="2:21" x14ac:dyDescent="0.2">
      <c r="B29" s="162" t="s">
        <v>3</v>
      </c>
      <c r="C29" s="35"/>
      <c r="D29" s="21"/>
      <c r="E29" s="72"/>
      <c r="F29" s="35"/>
      <c r="G29" s="21"/>
      <c r="H29" s="22"/>
      <c r="I29" s="35">
        <v>7</v>
      </c>
      <c r="J29" s="21"/>
      <c r="K29" s="72">
        <v>157</v>
      </c>
      <c r="L29" s="35"/>
      <c r="M29" s="21"/>
      <c r="N29" s="22"/>
      <c r="O29" s="35">
        <v>9</v>
      </c>
      <c r="P29" s="21"/>
      <c r="Q29" s="72">
        <v>194</v>
      </c>
      <c r="R29" s="35"/>
      <c r="S29" s="21"/>
      <c r="T29" s="22"/>
      <c r="U29" s="20"/>
    </row>
    <row r="30" spans="2:21" x14ac:dyDescent="0.2">
      <c r="B30" s="162" t="s">
        <v>5</v>
      </c>
      <c r="C30" s="35">
        <v>45</v>
      </c>
      <c r="D30" s="21"/>
      <c r="E30" s="72">
        <v>619</v>
      </c>
      <c r="F30" s="35">
        <v>52</v>
      </c>
      <c r="G30" s="21"/>
      <c r="H30" s="22">
        <v>727</v>
      </c>
      <c r="I30" s="35">
        <v>45</v>
      </c>
      <c r="J30" s="21"/>
      <c r="K30" s="72">
        <v>599</v>
      </c>
      <c r="L30" s="35">
        <v>54</v>
      </c>
      <c r="M30" s="21"/>
      <c r="N30" s="22">
        <v>759</v>
      </c>
      <c r="O30" s="35">
        <v>45</v>
      </c>
      <c r="P30" s="21"/>
      <c r="Q30" s="72">
        <v>616</v>
      </c>
      <c r="R30" s="35">
        <v>52</v>
      </c>
      <c r="S30" s="21"/>
      <c r="T30" s="22">
        <v>713</v>
      </c>
      <c r="U30" s="20"/>
    </row>
    <row r="31" spans="2:21" x14ac:dyDescent="0.2">
      <c r="B31" s="162" t="s">
        <v>133</v>
      </c>
      <c r="C31" s="35"/>
      <c r="D31" s="21"/>
      <c r="E31" s="72"/>
      <c r="F31" s="35"/>
      <c r="G31" s="21"/>
      <c r="H31" s="22">
        <v>7</v>
      </c>
      <c r="I31" s="35"/>
      <c r="J31" s="21"/>
      <c r="K31" s="72"/>
      <c r="L31" s="35"/>
      <c r="M31" s="21"/>
      <c r="N31" s="22">
        <v>2</v>
      </c>
      <c r="O31" s="35"/>
      <c r="P31" s="21"/>
      <c r="Q31" s="72"/>
      <c r="R31" s="35"/>
      <c r="S31" s="21"/>
      <c r="T31" s="22"/>
      <c r="U31" s="20"/>
    </row>
    <row r="32" spans="2:21" x14ac:dyDescent="0.2">
      <c r="B32" s="162" t="s">
        <v>129</v>
      </c>
      <c r="C32" s="35">
        <v>23</v>
      </c>
      <c r="D32" s="21">
        <v>13</v>
      </c>
      <c r="E32" s="72">
        <v>189</v>
      </c>
      <c r="F32" s="35">
        <v>2</v>
      </c>
      <c r="G32" s="21">
        <v>7</v>
      </c>
      <c r="H32" s="22">
        <v>69</v>
      </c>
      <c r="I32" s="35">
        <v>13</v>
      </c>
      <c r="J32" s="21">
        <v>11</v>
      </c>
      <c r="K32" s="72">
        <v>182</v>
      </c>
      <c r="L32" s="35"/>
      <c r="M32" s="21"/>
      <c r="N32" s="22"/>
      <c r="O32" s="35">
        <v>17</v>
      </c>
      <c r="P32" s="21">
        <v>12</v>
      </c>
      <c r="Q32" s="72">
        <v>219</v>
      </c>
      <c r="R32" s="35"/>
      <c r="S32" s="21"/>
      <c r="T32" s="22"/>
      <c r="U32" s="20"/>
    </row>
    <row r="33" spans="2:21" x14ac:dyDescent="0.2">
      <c r="B33" s="162" t="s">
        <v>128</v>
      </c>
      <c r="C33" s="35">
        <v>10</v>
      </c>
      <c r="D33" s="21"/>
      <c r="E33" s="72">
        <v>127</v>
      </c>
      <c r="F33" s="35"/>
      <c r="G33" s="21"/>
      <c r="H33" s="22"/>
      <c r="I33" s="35">
        <v>10</v>
      </c>
      <c r="J33" s="21">
        <v>10</v>
      </c>
      <c r="K33" s="72">
        <v>196</v>
      </c>
      <c r="L33" s="35"/>
      <c r="M33" s="21"/>
      <c r="N33" s="22"/>
      <c r="O33" s="35">
        <v>5</v>
      </c>
      <c r="P33" s="21">
        <v>4</v>
      </c>
      <c r="Q33" s="72">
        <v>81</v>
      </c>
      <c r="R33" s="35">
        <v>2</v>
      </c>
      <c r="S33" s="21">
        <v>3</v>
      </c>
      <c r="T33" s="22">
        <v>68</v>
      </c>
      <c r="U33" s="20"/>
    </row>
    <row r="34" spans="2:21" ht="13.5" thickBot="1" x14ac:dyDescent="0.25">
      <c r="B34" s="163" t="s">
        <v>44</v>
      </c>
      <c r="C34" s="36">
        <v>5</v>
      </c>
      <c r="D34" s="23">
        <v>5</v>
      </c>
      <c r="E34" s="72">
        <v>133</v>
      </c>
      <c r="F34" s="36">
        <v>7</v>
      </c>
      <c r="G34" s="23">
        <v>8</v>
      </c>
      <c r="H34" s="24">
        <v>204</v>
      </c>
      <c r="I34" s="36">
        <v>7</v>
      </c>
      <c r="J34" s="23">
        <v>8</v>
      </c>
      <c r="K34" s="72">
        <v>185</v>
      </c>
      <c r="L34" s="36">
        <v>9</v>
      </c>
      <c r="M34" s="23">
        <v>8</v>
      </c>
      <c r="N34" s="24">
        <v>221</v>
      </c>
      <c r="O34" s="36">
        <v>8</v>
      </c>
      <c r="P34" s="23">
        <v>8</v>
      </c>
      <c r="Q34" s="72">
        <v>210</v>
      </c>
      <c r="R34" s="36">
        <v>4</v>
      </c>
      <c r="S34" s="23">
        <v>5</v>
      </c>
      <c r="T34" s="24">
        <v>136</v>
      </c>
      <c r="U34" s="20"/>
    </row>
    <row r="35" spans="2:21" s="14" customFormat="1" ht="13.5" thickBot="1" x14ac:dyDescent="0.25">
      <c r="B35" s="186" t="s">
        <v>21</v>
      </c>
      <c r="C35" s="139">
        <f t="shared" ref="C35:T35" si="23">SUM(C26:C34)</f>
        <v>95</v>
      </c>
      <c r="D35" s="141">
        <f t="shared" si="23"/>
        <v>35</v>
      </c>
      <c r="E35" s="140">
        <f t="shared" si="23"/>
        <v>1463</v>
      </c>
      <c r="F35" s="139">
        <f t="shared" si="23"/>
        <v>75</v>
      </c>
      <c r="G35" s="141">
        <f t="shared" si="23"/>
        <v>28</v>
      </c>
      <c r="H35" s="142">
        <f t="shared" si="23"/>
        <v>1383</v>
      </c>
      <c r="I35" s="139">
        <f t="shared" si="23"/>
        <v>96</v>
      </c>
      <c r="J35" s="141">
        <f t="shared" si="23"/>
        <v>39</v>
      </c>
      <c r="K35" s="140">
        <f t="shared" si="23"/>
        <v>1639</v>
      </c>
      <c r="L35" s="139">
        <f t="shared" si="23"/>
        <v>71</v>
      </c>
      <c r="M35" s="141">
        <f t="shared" si="23"/>
        <v>21</v>
      </c>
      <c r="N35" s="142">
        <f t="shared" si="23"/>
        <v>1240</v>
      </c>
      <c r="O35" s="139">
        <f t="shared" si="23"/>
        <v>93</v>
      </c>
      <c r="P35" s="141">
        <f t="shared" si="23"/>
        <v>38</v>
      </c>
      <c r="Q35" s="140">
        <f t="shared" si="23"/>
        <v>1624</v>
      </c>
      <c r="R35" s="139">
        <f t="shared" si="23"/>
        <v>66</v>
      </c>
      <c r="S35" s="141">
        <f t="shared" si="23"/>
        <v>18</v>
      </c>
      <c r="T35" s="142">
        <f t="shared" si="23"/>
        <v>1165</v>
      </c>
      <c r="U35" s="13"/>
    </row>
    <row r="36" spans="2:21" s="15" customFormat="1" ht="13.5" thickBot="1" x14ac:dyDescent="0.25">
      <c r="B36" s="186" t="s">
        <v>20</v>
      </c>
      <c r="C36" s="357">
        <f>C35+D35</f>
        <v>130</v>
      </c>
      <c r="D36" s="380"/>
      <c r="E36" s="145">
        <f>E35</f>
        <v>1463</v>
      </c>
      <c r="F36" s="357">
        <f>F35+G35</f>
        <v>103</v>
      </c>
      <c r="G36" s="380"/>
      <c r="H36" s="146">
        <f>H35</f>
        <v>1383</v>
      </c>
      <c r="I36" s="357">
        <f>I35+J35</f>
        <v>135</v>
      </c>
      <c r="J36" s="380"/>
      <c r="K36" s="145">
        <f>K35</f>
        <v>1639</v>
      </c>
      <c r="L36" s="357">
        <f>L35+M35</f>
        <v>92</v>
      </c>
      <c r="M36" s="380"/>
      <c r="N36" s="146">
        <f>N35</f>
        <v>1240</v>
      </c>
      <c r="O36" s="357">
        <f>O35+P35</f>
        <v>131</v>
      </c>
      <c r="P36" s="380"/>
      <c r="Q36" s="145">
        <f>Q35</f>
        <v>1624</v>
      </c>
      <c r="R36" s="357">
        <f>R35+S35</f>
        <v>84</v>
      </c>
      <c r="S36" s="380"/>
      <c r="T36" s="146">
        <f>T35</f>
        <v>1165</v>
      </c>
      <c r="U36" s="13"/>
    </row>
    <row r="37" spans="2:21" ht="18.75" thickBot="1" x14ac:dyDescent="0.25">
      <c r="B37" s="416" t="s">
        <v>31</v>
      </c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8"/>
      <c r="U37" s="149"/>
    </row>
    <row r="38" spans="2:21" x14ac:dyDescent="0.2">
      <c r="B38" s="164" t="s">
        <v>2</v>
      </c>
      <c r="C38" s="67">
        <v>10</v>
      </c>
      <c r="D38" s="6">
        <v>6</v>
      </c>
      <c r="E38" s="7">
        <v>128</v>
      </c>
      <c r="F38" s="67"/>
      <c r="G38" s="6"/>
      <c r="H38" s="7"/>
      <c r="I38" s="67">
        <v>11</v>
      </c>
      <c r="J38" s="6">
        <v>5</v>
      </c>
      <c r="K38" s="7">
        <v>107</v>
      </c>
      <c r="L38" s="67"/>
      <c r="M38" s="6"/>
      <c r="N38" s="7"/>
      <c r="O38" s="67">
        <v>10</v>
      </c>
      <c r="P38" s="6">
        <v>5</v>
      </c>
      <c r="Q38" s="7">
        <v>134</v>
      </c>
      <c r="R38" s="67">
        <v>13</v>
      </c>
      <c r="S38" s="6"/>
      <c r="T38" s="7">
        <v>13</v>
      </c>
      <c r="U38" s="8"/>
    </row>
    <row r="39" spans="2:21" x14ac:dyDescent="0.2">
      <c r="B39" s="162" t="s">
        <v>3</v>
      </c>
      <c r="C39" s="68">
        <v>11</v>
      </c>
      <c r="D39" s="314"/>
      <c r="E39" s="154">
        <v>104</v>
      </c>
      <c r="F39" s="68">
        <v>11</v>
      </c>
      <c r="G39" s="314"/>
      <c r="H39" s="154">
        <v>117</v>
      </c>
      <c r="I39" s="68">
        <v>9</v>
      </c>
      <c r="J39" s="314"/>
      <c r="K39" s="154">
        <v>96</v>
      </c>
      <c r="L39" s="68">
        <v>11</v>
      </c>
      <c r="M39" s="314"/>
      <c r="N39" s="154">
        <v>132</v>
      </c>
      <c r="O39" s="68">
        <v>12</v>
      </c>
      <c r="P39" s="314"/>
      <c r="Q39" s="154">
        <v>129</v>
      </c>
      <c r="R39" s="68">
        <v>17</v>
      </c>
      <c r="S39" s="314"/>
      <c r="T39" s="154">
        <v>180</v>
      </c>
      <c r="U39" s="8"/>
    </row>
    <row r="40" spans="2:21" x14ac:dyDescent="0.2">
      <c r="B40" s="163" t="s">
        <v>44</v>
      </c>
      <c r="C40" s="69"/>
      <c r="D40" s="10">
        <v>4</v>
      </c>
      <c r="E40" s="11">
        <v>23</v>
      </c>
      <c r="F40" s="69"/>
      <c r="G40" s="10">
        <v>4</v>
      </c>
      <c r="H40" s="11">
        <v>28</v>
      </c>
      <c r="I40" s="69"/>
      <c r="J40" s="10"/>
      <c r="K40" s="11"/>
      <c r="L40" s="69"/>
      <c r="M40" s="10">
        <v>6</v>
      </c>
      <c r="N40" s="11">
        <v>36</v>
      </c>
      <c r="O40" s="69"/>
      <c r="P40" s="10"/>
      <c r="Q40" s="11"/>
      <c r="R40" s="69"/>
      <c r="S40" s="10">
        <v>4</v>
      </c>
      <c r="T40" s="11">
        <v>30</v>
      </c>
      <c r="U40" s="8"/>
    </row>
    <row r="41" spans="2:21" ht="13.5" thickBot="1" x14ac:dyDescent="0.25">
      <c r="B41" s="163" t="s">
        <v>19</v>
      </c>
      <c r="C41" s="69">
        <v>2</v>
      </c>
      <c r="D41" s="10"/>
      <c r="E41" s="11">
        <v>35</v>
      </c>
      <c r="F41" s="69"/>
      <c r="G41" s="10"/>
      <c r="H41" s="11"/>
      <c r="I41" s="69"/>
      <c r="J41" s="10"/>
      <c r="K41" s="11"/>
      <c r="L41" s="69"/>
      <c r="M41" s="10"/>
      <c r="N41" s="11"/>
      <c r="O41" s="69">
        <v>2</v>
      </c>
      <c r="P41" s="10"/>
      <c r="Q41" s="11">
        <v>45</v>
      </c>
      <c r="R41" s="69"/>
      <c r="S41" s="10"/>
      <c r="T41" s="11"/>
      <c r="U41" s="8"/>
    </row>
    <row r="42" spans="2:21" s="14" customFormat="1" ht="13.5" thickBot="1" x14ac:dyDescent="0.25">
      <c r="B42" s="186" t="s">
        <v>21</v>
      </c>
      <c r="C42" s="139">
        <f t="shared" ref="C42:H42" si="24">SUM(C38:C41)</f>
        <v>23</v>
      </c>
      <c r="D42" s="141">
        <f t="shared" si="24"/>
        <v>10</v>
      </c>
      <c r="E42" s="142">
        <f t="shared" si="24"/>
        <v>290</v>
      </c>
      <c r="F42" s="139">
        <f t="shared" si="24"/>
        <v>11</v>
      </c>
      <c r="G42" s="141">
        <f t="shared" si="24"/>
        <v>4</v>
      </c>
      <c r="H42" s="142">
        <f t="shared" si="24"/>
        <v>145</v>
      </c>
      <c r="I42" s="139">
        <f t="shared" ref="I42:N42" si="25">SUM(I38:I41)</f>
        <v>20</v>
      </c>
      <c r="J42" s="141">
        <f t="shared" si="25"/>
        <v>5</v>
      </c>
      <c r="K42" s="142">
        <f t="shared" si="25"/>
        <v>203</v>
      </c>
      <c r="L42" s="139">
        <f t="shared" si="25"/>
        <v>11</v>
      </c>
      <c r="M42" s="141">
        <f t="shared" si="25"/>
        <v>6</v>
      </c>
      <c r="N42" s="142">
        <f t="shared" si="25"/>
        <v>168</v>
      </c>
      <c r="O42" s="139">
        <f t="shared" ref="O42:T42" si="26">SUM(O38:O41)</f>
        <v>24</v>
      </c>
      <c r="P42" s="141">
        <f t="shared" si="26"/>
        <v>5</v>
      </c>
      <c r="Q42" s="142">
        <f t="shared" si="26"/>
        <v>308</v>
      </c>
      <c r="R42" s="139">
        <f t="shared" si="26"/>
        <v>30</v>
      </c>
      <c r="S42" s="141">
        <f t="shared" si="26"/>
        <v>4</v>
      </c>
      <c r="T42" s="142">
        <f t="shared" si="26"/>
        <v>223</v>
      </c>
      <c r="U42" s="13"/>
    </row>
    <row r="43" spans="2:21" s="15" customFormat="1" ht="13.5" thickBot="1" x14ac:dyDescent="0.25">
      <c r="B43" s="186" t="s">
        <v>20</v>
      </c>
      <c r="C43" s="361">
        <f>C42+D42</f>
        <v>33</v>
      </c>
      <c r="D43" s="381"/>
      <c r="E43" s="142">
        <f>E42</f>
        <v>290</v>
      </c>
      <c r="F43" s="361">
        <f>F42+G42</f>
        <v>15</v>
      </c>
      <c r="G43" s="381"/>
      <c r="H43" s="142">
        <f>H42</f>
        <v>145</v>
      </c>
      <c r="I43" s="361">
        <f>I42+J42</f>
        <v>25</v>
      </c>
      <c r="J43" s="381"/>
      <c r="K43" s="142">
        <f>K42</f>
        <v>203</v>
      </c>
      <c r="L43" s="361">
        <f>L42+M42</f>
        <v>17</v>
      </c>
      <c r="M43" s="381"/>
      <c r="N43" s="142">
        <f>N42</f>
        <v>168</v>
      </c>
      <c r="O43" s="361">
        <f>O42+P42</f>
        <v>29</v>
      </c>
      <c r="P43" s="381"/>
      <c r="Q43" s="142">
        <f>Q42</f>
        <v>308</v>
      </c>
      <c r="R43" s="361">
        <f>R42+S42</f>
        <v>34</v>
      </c>
      <c r="S43" s="381"/>
      <c r="T43" s="142">
        <f>T42</f>
        <v>223</v>
      </c>
      <c r="U43" s="13"/>
    </row>
    <row r="44" spans="2:21" ht="18.75" thickBot="1" x14ac:dyDescent="0.25">
      <c r="B44" s="416" t="s">
        <v>32</v>
      </c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8"/>
      <c r="U44" s="149"/>
    </row>
    <row r="45" spans="2:21" x14ac:dyDescent="0.2">
      <c r="B45" s="85" t="s">
        <v>0</v>
      </c>
      <c r="C45" s="32">
        <v>1</v>
      </c>
      <c r="D45" s="33">
        <v>1</v>
      </c>
      <c r="E45" s="34">
        <v>144</v>
      </c>
      <c r="F45" s="179"/>
      <c r="G45" s="180"/>
      <c r="H45" s="181"/>
      <c r="I45" s="32">
        <v>12</v>
      </c>
      <c r="J45" s="33">
        <v>12</v>
      </c>
      <c r="K45" s="34">
        <v>240</v>
      </c>
      <c r="L45" s="179"/>
      <c r="M45" s="180"/>
      <c r="N45" s="181"/>
      <c r="O45" s="32">
        <v>1</v>
      </c>
      <c r="P45" s="33">
        <v>1</v>
      </c>
      <c r="Q45" s="34">
        <v>5</v>
      </c>
      <c r="R45" s="179"/>
      <c r="S45" s="180"/>
      <c r="T45" s="181"/>
      <c r="U45" s="20"/>
    </row>
    <row r="46" spans="2:21" x14ac:dyDescent="0.2">
      <c r="B46" s="162" t="s">
        <v>2</v>
      </c>
      <c r="C46" s="35">
        <v>8</v>
      </c>
      <c r="D46" s="21">
        <v>8</v>
      </c>
      <c r="E46" s="22">
        <v>200</v>
      </c>
      <c r="F46" s="182">
        <v>5</v>
      </c>
      <c r="G46" s="177">
        <v>5</v>
      </c>
      <c r="H46" s="152">
        <v>108</v>
      </c>
      <c r="I46" s="35">
        <v>2</v>
      </c>
      <c r="J46" s="21">
        <v>2</v>
      </c>
      <c r="K46" s="22">
        <v>48</v>
      </c>
      <c r="L46" s="182">
        <v>8</v>
      </c>
      <c r="M46" s="177">
        <v>6</v>
      </c>
      <c r="N46" s="152">
        <v>76</v>
      </c>
      <c r="O46" s="35">
        <v>4</v>
      </c>
      <c r="P46" s="21">
        <v>4</v>
      </c>
      <c r="Q46" s="22">
        <v>28</v>
      </c>
      <c r="R46" s="182"/>
      <c r="S46" s="177"/>
      <c r="T46" s="152"/>
      <c r="U46" s="20"/>
    </row>
    <row r="47" spans="2:21" x14ac:dyDescent="0.2">
      <c r="B47" s="162" t="s">
        <v>34</v>
      </c>
      <c r="C47" s="35">
        <v>7</v>
      </c>
      <c r="D47" s="21">
        <v>7</v>
      </c>
      <c r="E47" s="22">
        <v>138</v>
      </c>
      <c r="F47" s="182">
        <v>1</v>
      </c>
      <c r="G47" s="177">
        <v>6</v>
      </c>
      <c r="H47" s="152">
        <v>12</v>
      </c>
      <c r="I47" s="35"/>
      <c r="J47" s="21"/>
      <c r="K47" s="22"/>
      <c r="L47" s="182"/>
      <c r="M47" s="177"/>
      <c r="N47" s="152"/>
      <c r="O47" s="35">
        <v>8</v>
      </c>
      <c r="P47" s="21"/>
      <c r="Q47" s="22">
        <v>96</v>
      </c>
      <c r="R47" s="182"/>
      <c r="S47" s="177"/>
      <c r="T47" s="152"/>
      <c r="U47" s="20"/>
    </row>
    <row r="48" spans="2:21" x14ac:dyDescent="0.2">
      <c r="B48" s="162" t="s">
        <v>35</v>
      </c>
      <c r="C48" s="35"/>
      <c r="D48" s="21">
        <v>6</v>
      </c>
      <c r="E48" s="22">
        <v>84</v>
      </c>
      <c r="F48" s="182">
        <v>1</v>
      </c>
      <c r="G48" s="177">
        <v>6</v>
      </c>
      <c r="H48" s="152">
        <v>12</v>
      </c>
      <c r="I48" s="35"/>
      <c r="J48" s="21"/>
      <c r="K48" s="22"/>
      <c r="L48" s="182"/>
      <c r="M48" s="177"/>
      <c r="N48" s="152"/>
      <c r="O48" s="35"/>
      <c r="P48" s="21"/>
      <c r="Q48" s="22"/>
      <c r="R48" s="182"/>
      <c r="S48" s="177"/>
      <c r="T48" s="152"/>
      <c r="U48" s="20"/>
    </row>
    <row r="49" spans="2:21" x14ac:dyDescent="0.2">
      <c r="B49" s="163" t="s">
        <v>19</v>
      </c>
      <c r="C49" s="36">
        <v>1</v>
      </c>
      <c r="D49" s="23">
        <v>1</v>
      </c>
      <c r="E49" s="24">
        <v>108</v>
      </c>
      <c r="F49" s="183">
        <v>12</v>
      </c>
      <c r="G49" s="178"/>
      <c r="H49" s="153">
        <v>144</v>
      </c>
      <c r="I49" s="36"/>
      <c r="J49" s="23"/>
      <c r="K49" s="24"/>
      <c r="L49" s="183"/>
      <c r="M49" s="178"/>
      <c r="N49" s="153"/>
      <c r="O49" s="36"/>
      <c r="P49" s="23"/>
      <c r="Q49" s="24"/>
      <c r="R49" s="183"/>
      <c r="S49" s="178"/>
      <c r="T49" s="153"/>
      <c r="U49" s="20"/>
    </row>
    <row r="50" spans="2:21" x14ac:dyDescent="0.2">
      <c r="B50" s="162" t="s">
        <v>5</v>
      </c>
      <c r="C50" s="36"/>
      <c r="D50" s="23"/>
      <c r="E50" s="24"/>
      <c r="F50" s="183"/>
      <c r="G50" s="178"/>
      <c r="H50" s="153"/>
      <c r="I50" s="36">
        <v>9</v>
      </c>
      <c r="J50" s="23"/>
      <c r="K50" s="24">
        <v>137</v>
      </c>
      <c r="L50" s="183">
        <v>12</v>
      </c>
      <c r="M50" s="178"/>
      <c r="N50" s="153">
        <v>168</v>
      </c>
      <c r="O50" s="36">
        <v>8</v>
      </c>
      <c r="P50" s="23"/>
      <c r="Q50" s="24">
        <v>112</v>
      </c>
      <c r="R50" s="183">
        <v>9</v>
      </c>
      <c r="S50" s="178"/>
      <c r="T50" s="153">
        <v>108</v>
      </c>
      <c r="U50" s="20"/>
    </row>
    <row r="51" spans="2:21" x14ac:dyDescent="0.2">
      <c r="B51" s="163" t="s">
        <v>121</v>
      </c>
      <c r="C51" s="36">
        <v>1</v>
      </c>
      <c r="D51" s="23">
        <v>1</v>
      </c>
      <c r="E51" s="24">
        <v>39</v>
      </c>
      <c r="F51" s="183"/>
      <c r="G51" s="178"/>
      <c r="H51" s="153"/>
      <c r="I51" s="36">
        <v>4</v>
      </c>
      <c r="J51" s="23">
        <v>4</v>
      </c>
      <c r="K51" s="24">
        <v>96</v>
      </c>
      <c r="L51" s="183"/>
      <c r="M51" s="178"/>
      <c r="N51" s="153"/>
      <c r="O51" s="36"/>
      <c r="P51" s="23"/>
      <c r="Q51" s="24"/>
      <c r="R51" s="183">
        <v>6</v>
      </c>
      <c r="S51" s="178">
        <v>6</v>
      </c>
      <c r="T51" s="153">
        <v>144</v>
      </c>
      <c r="U51" s="20"/>
    </row>
    <row r="52" spans="2:21" ht="13.5" thickBot="1" x14ac:dyDescent="0.25">
      <c r="B52" s="163" t="s">
        <v>29</v>
      </c>
      <c r="C52" s="36">
        <v>6</v>
      </c>
      <c r="D52" s="23">
        <v>6</v>
      </c>
      <c r="E52" s="24">
        <v>148</v>
      </c>
      <c r="F52" s="183">
        <v>6</v>
      </c>
      <c r="G52" s="178">
        <v>6</v>
      </c>
      <c r="H52" s="153">
        <v>168</v>
      </c>
      <c r="I52" s="36"/>
      <c r="J52" s="23"/>
      <c r="K52" s="24"/>
      <c r="L52" s="183">
        <v>3</v>
      </c>
      <c r="M52" s="178">
        <v>4</v>
      </c>
      <c r="N52" s="153">
        <v>68</v>
      </c>
      <c r="O52" s="36">
        <v>3</v>
      </c>
      <c r="P52" s="23">
        <v>2</v>
      </c>
      <c r="Q52" s="24">
        <v>31</v>
      </c>
      <c r="R52" s="183"/>
      <c r="S52" s="178"/>
      <c r="T52" s="153"/>
      <c r="U52" s="20"/>
    </row>
    <row r="53" spans="2:21" s="14" customFormat="1" ht="13.5" thickBot="1" x14ac:dyDescent="0.25">
      <c r="B53" s="186" t="s">
        <v>21</v>
      </c>
      <c r="C53" s="139">
        <f t="shared" ref="C53:T53" si="27">SUM(C45:C52)</f>
        <v>24</v>
      </c>
      <c r="D53" s="141">
        <f t="shared" si="27"/>
        <v>30</v>
      </c>
      <c r="E53" s="142">
        <f t="shared" si="27"/>
        <v>861</v>
      </c>
      <c r="F53" s="187">
        <f t="shared" si="27"/>
        <v>25</v>
      </c>
      <c r="G53" s="141">
        <f t="shared" si="27"/>
        <v>23</v>
      </c>
      <c r="H53" s="142">
        <f t="shared" si="27"/>
        <v>444</v>
      </c>
      <c r="I53" s="139">
        <f t="shared" si="27"/>
        <v>27</v>
      </c>
      <c r="J53" s="141">
        <f t="shared" si="27"/>
        <v>18</v>
      </c>
      <c r="K53" s="142">
        <f t="shared" si="27"/>
        <v>521</v>
      </c>
      <c r="L53" s="187">
        <f t="shared" si="27"/>
        <v>23</v>
      </c>
      <c r="M53" s="141">
        <f t="shared" si="27"/>
        <v>10</v>
      </c>
      <c r="N53" s="142">
        <f t="shared" si="27"/>
        <v>312</v>
      </c>
      <c r="O53" s="139">
        <f t="shared" si="27"/>
        <v>24</v>
      </c>
      <c r="P53" s="141">
        <f t="shared" si="27"/>
        <v>7</v>
      </c>
      <c r="Q53" s="142">
        <f t="shared" si="27"/>
        <v>272</v>
      </c>
      <c r="R53" s="187">
        <f t="shared" si="27"/>
        <v>15</v>
      </c>
      <c r="S53" s="141">
        <f t="shared" si="27"/>
        <v>6</v>
      </c>
      <c r="T53" s="142">
        <f t="shared" si="27"/>
        <v>252</v>
      </c>
      <c r="U53" s="13"/>
    </row>
    <row r="54" spans="2:21" s="14" customFormat="1" ht="13.5" thickBot="1" x14ac:dyDescent="0.25">
      <c r="B54" s="171" t="s">
        <v>20</v>
      </c>
      <c r="C54" s="357">
        <f>C53+D53</f>
        <v>54</v>
      </c>
      <c r="D54" s="382"/>
      <c r="E54" s="311">
        <f>E53</f>
        <v>861</v>
      </c>
      <c r="F54" s="361">
        <f>F53+G53</f>
        <v>48</v>
      </c>
      <c r="G54" s="381"/>
      <c r="H54" s="146">
        <f>H53</f>
        <v>444</v>
      </c>
      <c r="I54" s="357">
        <f>I53+J53</f>
        <v>45</v>
      </c>
      <c r="J54" s="382"/>
      <c r="K54" s="311">
        <f>K53</f>
        <v>521</v>
      </c>
      <c r="L54" s="361">
        <f>L53+M53</f>
        <v>33</v>
      </c>
      <c r="M54" s="381"/>
      <c r="N54" s="146">
        <f>N53</f>
        <v>312</v>
      </c>
      <c r="O54" s="357">
        <f>O53+P53</f>
        <v>31</v>
      </c>
      <c r="P54" s="382"/>
      <c r="Q54" s="311">
        <f>Q53</f>
        <v>272</v>
      </c>
      <c r="R54" s="361">
        <f>R53+S53</f>
        <v>21</v>
      </c>
      <c r="S54" s="381"/>
      <c r="T54" s="146">
        <f>T53</f>
        <v>252</v>
      </c>
      <c r="U54" s="13"/>
    </row>
    <row r="55" spans="2:21" ht="18.75" thickBot="1" x14ac:dyDescent="0.25">
      <c r="B55" s="416" t="s">
        <v>33</v>
      </c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8"/>
      <c r="U55" s="149"/>
    </row>
    <row r="56" spans="2:21" x14ac:dyDescent="0.2">
      <c r="B56" s="164" t="s">
        <v>2</v>
      </c>
      <c r="C56" s="32">
        <v>8</v>
      </c>
      <c r="D56" s="33"/>
      <c r="E56" s="34">
        <v>65</v>
      </c>
      <c r="F56" s="184">
        <v>6</v>
      </c>
      <c r="G56" s="206"/>
      <c r="H56" s="34">
        <v>48</v>
      </c>
      <c r="I56" s="32"/>
      <c r="J56" s="33"/>
      <c r="K56" s="34"/>
      <c r="L56" s="184">
        <v>4</v>
      </c>
      <c r="M56" s="33"/>
      <c r="N56" s="34">
        <v>42</v>
      </c>
      <c r="O56" s="32"/>
      <c r="P56" s="33"/>
      <c r="Q56" s="34"/>
      <c r="R56" s="184"/>
      <c r="S56" s="33"/>
      <c r="T56" s="34"/>
      <c r="U56" s="20"/>
    </row>
    <row r="57" spans="2:21" x14ac:dyDescent="0.2">
      <c r="B57" s="164" t="s">
        <v>88</v>
      </c>
      <c r="C57" s="32"/>
      <c r="D57" s="33">
        <v>8</v>
      </c>
      <c r="E57" s="34">
        <v>90</v>
      </c>
      <c r="F57" s="184"/>
      <c r="G57" s="33">
        <v>8</v>
      </c>
      <c r="H57" s="34">
        <v>96</v>
      </c>
      <c r="I57" s="32"/>
      <c r="J57" s="33">
        <v>8</v>
      </c>
      <c r="K57" s="34">
        <v>102</v>
      </c>
      <c r="L57" s="184"/>
      <c r="M57" s="33">
        <v>8</v>
      </c>
      <c r="N57" s="34">
        <v>110</v>
      </c>
      <c r="O57" s="32"/>
      <c r="P57" s="33">
        <v>7</v>
      </c>
      <c r="Q57" s="34">
        <v>84</v>
      </c>
      <c r="R57" s="184"/>
      <c r="S57" s="33">
        <v>6</v>
      </c>
      <c r="T57" s="34">
        <v>80</v>
      </c>
      <c r="U57" s="20"/>
    </row>
    <row r="58" spans="2:21" x14ac:dyDescent="0.2">
      <c r="B58" s="162" t="s">
        <v>5</v>
      </c>
      <c r="C58" s="35">
        <v>22</v>
      </c>
      <c r="D58" s="21"/>
      <c r="E58" s="22">
        <v>240</v>
      </c>
      <c r="F58" s="185">
        <v>22</v>
      </c>
      <c r="G58" s="21"/>
      <c r="H58" s="22">
        <v>246</v>
      </c>
      <c r="I58" s="35">
        <v>20</v>
      </c>
      <c r="J58" s="21"/>
      <c r="K58" s="22">
        <v>213</v>
      </c>
      <c r="L58" s="185">
        <v>20</v>
      </c>
      <c r="M58" s="21"/>
      <c r="N58" s="22">
        <v>230</v>
      </c>
      <c r="O58" s="35">
        <v>20</v>
      </c>
      <c r="P58" s="21"/>
      <c r="Q58" s="22">
        <v>228</v>
      </c>
      <c r="R58" s="185">
        <v>18</v>
      </c>
      <c r="S58" s="21"/>
      <c r="T58" s="22">
        <v>193</v>
      </c>
      <c r="U58" s="20"/>
    </row>
    <row r="59" spans="2:21" x14ac:dyDescent="0.2">
      <c r="B59" s="162" t="s">
        <v>26</v>
      </c>
      <c r="C59" s="35">
        <v>14</v>
      </c>
      <c r="D59" s="21">
        <v>8</v>
      </c>
      <c r="E59" s="22">
        <v>164</v>
      </c>
      <c r="F59" s="185">
        <v>8</v>
      </c>
      <c r="G59" s="21">
        <v>8</v>
      </c>
      <c r="H59" s="22">
        <v>128</v>
      </c>
      <c r="I59" s="35">
        <v>20</v>
      </c>
      <c r="J59" s="21">
        <v>8</v>
      </c>
      <c r="K59" s="22">
        <v>245</v>
      </c>
      <c r="L59" s="185">
        <v>23</v>
      </c>
      <c r="M59" s="21">
        <v>7</v>
      </c>
      <c r="N59" s="22">
        <v>240</v>
      </c>
      <c r="O59" s="35">
        <v>20</v>
      </c>
      <c r="P59" s="21">
        <v>4</v>
      </c>
      <c r="Q59" s="22">
        <v>211</v>
      </c>
      <c r="R59" s="185">
        <v>8</v>
      </c>
      <c r="S59" s="21"/>
      <c r="T59" s="22">
        <v>79</v>
      </c>
      <c r="U59" s="20"/>
    </row>
    <row r="60" spans="2:21" ht="13.5" thickBot="1" x14ac:dyDescent="0.25">
      <c r="B60" s="163" t="s">
        <v>44</v>
      </c>
      <c r="C60" s="36">
        <v>11</v>
      </c>
      <c r="D60" s="23">
        <v>10</v>
      </c>
      <c r="E60" s="24">
        <v>170</v>
      </c>
      <c r="F60" s="38">
        <v>14</v>
      </c>
      <c r="G60" s="23">
        <v>14</v>
      </c>
      <c r="H60" s="24">
        <v>263</v>
      </c>
      <c r="I60" s="36">
        <v>20</v>
      </c>
      <c r="J60" s="23"/>
      <c r="K60" s="24">
        <v>185</v>
      </c>
      <c r="L60" s="38">
        <v>14</v>
      </c>
      <c r="M60" s="23">
        <v>13</v>
      </c>
      <c r="N60" s="24">
        <v>275</v>
      </c>
      <c r="O60" s="36">
        <v>17</v>
      </c>
      <c r="P60" s="23">
        <v>17</v>
      </c>
      <c r="Q60" s="24">
        <v>296</v>
      </c>
      <c r="R60" s="38">
        <v>15</v>
      </c>
      <c r="S60" s="23">
        <v>14</v>
      </c>
      <c r="T60" s="24">
        <v>291</v>
      </c>
      <c r="U60" s="20"/>
    </row>
    <row r="61" spans="2:21" s="14" customFormat="1" ht="13.5" thickBot="1" x14ac:dyDescent="0.25">
      <c r="B61" s="186" t="s">
        <v>21</v>
      </c>
      <c r="C61" s="139">
        <f t="shared" ref="C61:H61" si="28">SUM(C56:C60)</f>
        <v>55</v>
      </c>
      <c r="D61" s="141">
        <f t="shared" si="28"/>
        <v>26</v>
      </c>
      <c r="E61" s="142">
        <f t="shared" si="28"/>
        <v>729</v>
      </c>
      <c r="F61" s="187">
        <f t="shared" si="28"/>
        <v>50</v>
      </c>
      <c r="G61" s="141">
        <f t="shared" si="28"/>
        <v>30</v>
      </c>
      <c r="H61" s="142">
        <f t="shared" si="28"/>
        <v>781</v>
      </c>
      <c r="I61" s="139">
        <f t="shared" ref="I61:K61" si="29">SUM(I56:I60)</f>
        <v>60</v>
      </c>
      <c r="J61" s="141">
        <f t="shared" si="29"/>
        <v>16</v>
      </c>
      <c r="K61" s="142">
        <f t="shared" si="29"/>
        <v>745</v>
      </c>
      <c r="L61" s="187">
        <f t="shared" ref="L61:Q61" si="30">SUM(L56:L60)</f>
        <v>61</v>
      </c>
      <c r="M61" s="141">
        <f t="shared" si="30"/>
        <v>28</v>
      </c>
      <c r="N61" s="142">
        <f t="shared" si="30"/>
        <v>897</v>
      </c>
      <c r="O61" s="139">
        <f t="shared" si="30"/>
        <v>57</v>
      </c>
      <c r="P61" s="141">
        <f t="shared" si="30"/>
        <v>28</v>
      </c>
      <c r="Q61" s="142">
        <f t="shared" si="30"/>
        <v>819</v>
      </c>
      <c r="R61" s="187">
        <f t="shared" ref="R61:T61" si="31">SUM(R56:R60)</f>
        <v>41</v>
      </c>
      <c r="S61" s="141">
        <f t="shared" si="31"/>
        <v>20</v>
      </c>
      <c r="T61" s="142">
        <f t="shared" si="31"/>
        <v>643</v>
      </c>
      <c r="U61" s="13"/>
    </row>
    <row r="62" spans="2:21" ht="13.5" thickBot="1" x14ac:dyDescent="0.25">
      <c r="B62" s="171" t="s">
        <v>20</v>
      </c>
      <c r="C62" s="357">
        <f>C61+D61</f>
        <v>81</v>
      </c>
      <c r="D62" s="380"/>
      <c r="E62" s="311">
        <f>E61</f>
        <v>729</v>
      </c>
      <c r="F62" s="358">
        <f>F61+G61</f>
        <v>80</v>
      </c>
      <c r="G62" s="380"/>
      <c r="H62" s="311">
        <f>H61</f>
        <v>781</v>
      </c>
      <c r="I62" s="357">
        <f>I61+J61</f>
        <v>76</v>
      </c>
      <c r="J62" s="380"/>
      <c r="K62" s="311">
        <f>K61</f>
        <v>745</v>
      </c>
      <c r="L62" s="358">
        <f>L61+M61</f>
        <v>89</v>
      </c>
      <c r="M62" s="380"/>
      <c r="N62" s="311">
        <f>N61</f>
        <v>897</v>
      </c>
      <c r="O62" s="357">
        <f>O61+P61</f>
        <v>85</v>
      </c>
      <c r="P62" s="380"/>
      <c r="Q62" s="311">
        <f>Q61</f>
        <v>819</v>
      </c>
      <c r="R62" s="358">
        <f>R61+S61</f>
        <v>61</v>
      </c>
      <c r="S62" s="380"/>
      <c r="T62" s="311">
        <f>T61</f>
        <v>643</v>
      </c>
      <c r="U62" s="103"/>
    </row>
    <row r="63" spans="2:21" ht="18.75" thickBot="1" x14ac:dyDescent="0.25">
      <c r="B63" s="416" t="s">
        <v>103</v>
      </c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8"/>
      <c r="U63" s="149"/>
    </row>
    <row r="64" spans="2:21" x14ac:dyDescent="0.2">
      <c r="B64" s="164" t="s">
        <v>88</v>
      </c>
      <c r="C64" s="32"/>
      <c r="D64" s="33"/>
      <c r="E64" s="34"/>
      <c r="F64" s="75">
        <v>11</v>
      </c>
      <c r="G64" s="33"/>
      <c r="H64" s="34">
        <v>110</v>
      </c>
      <c r="I64" s="32"/>
      <c r="J64" s="33"/>
      <c r="K64" s="34"/>
      <c r="L64" s="75">
        <v>76</v>
      </c>
      <c r="M64" s="33">
        <v>32</v>
      </c>
      <c r="N64" s="34">
        <v>108</v>
      </c>
      <c r="O64" s="32"/>
      <c r="P64" s="33"/>
      <c r="Q64" s="154"/>
      <c r="R64" s="75"/>
      <c r="S64" s="33"/>
      <c r="T64" s="34"/>
      <c r="U64" s="20"/>
    </row>
    <row r="65" spans="2:21" ht="13.5" thickBot="1" x14ac:dyDescent="0.25">
      <c r="B65" s="162" t="s">
        <v>43</v>
      </c>
      <c r="C65" s="35">
        <v>72</v>
      </c>
      <c r="D65" s="21"/>
      <c r="E65" s="22">
        <v>72</v>
      </c>
      <c r="F65" s="37"/>
      <c r="G65" s="21"/>
      <c r="H65" s="22"/>
      <c r="I65" s="35">
        <v>56</v>
      </c>
      <c r="J65" s="21"/>
      <c r="K65" s="22">
        <v>56</v>
      </c>
      <c r="L65" s="37"/>
      <c r="M65" s="21"/>
      <c r="N65" s="22"/>
      <c r="O65" s="35">
        <v>6</v>
      </c>
      <c r="P65" s="21"/>
      <c r="Q65" s="22">
        <v>60</v>
      </c>
      <c r="R65" s="37">
        <v>12</v>
      </c>
      <c r="S65" s="21"/>
      <c r="T65" s="22">
        <v>92</v>
      </c>
      <c r="U65" s="20"/>
    </row>
    <row r="66" spans="2:21" s="15" customFormat="1" ht="13.5" thickBot="1" x14ac:dyDescent="0.25">
      <c r="B66" s="186" t="s">
        <v>45</v>
      </c>
      <c r="C66" s="139">
        <f t="shared" ref="C66:T66" si="32">SUM(C64:C65)</f>
        <v>72</v>
      </c>
      <c r="D66" s="141">
        <f t="shared" si="32"/>
        <v>0</v>
      </c>
      <c r="E66" s="142">
        <f t="shared" si="32"/>
        <v>72</v>
      </c>
      <c r="F66" s="187">
        <f t="shared" si="32"/>
        <v>11</v>
      </c>
      <c r="G66" s="141">
        <f t="shared" si="32"/>
        <v>0</v>
      </c>
      <c r="H66" s="142">
        <f t="shared" si="32"/>
        <v>110</v>
      </c>
      <c r="I66" s="139">
        <f t="shared" si="32"/>
        <v>56</v>
      </c>
      <c r="J66" s="141">
        <f t="shared" si="32"/>
        <v>0</v>
      </c>
      <c r="K66" s="142">
        <f t="shared" si="32"/>
        <v>56</v>
      </c>
      <c r="L66" s="187">
        <f t="shared" si="32"/>
        <v>76</v>
      </c>
      <c r="M66" s="141">
        <f t="shared" si="32"/>
        <v>32</v>
      </c>
      <c r="N66" s="142">
        <f t="shared" si="32"/>
        <v>108</v>
      </c>
      <c r="O66" s="139">
        <f t="shared" si="32"/>
        <v>6</v>
      </c>
      <c r="P66" s="141">
        <f t="shared" si="32"/>
        <v>0</v>
      </c>
      <c r="Q66" s="142">
        <f t="shared" si="32"/>
        <v>60</v>
      </c>
      <c r="R66" s="187">
        <f t="shared" si="32"/>
        <v>12</v>
      </c>
      <c r="S66" s="141">
        <f t="shared" si="32"/>
        <v>0</v>
      </c>
      <c r="T66" s="142">
        <f t="shared" si="32"/>
        <v>92</v>
      </c>
      <c r="U66" s="13"/>
    </row>
    <row r="67" spans="2:21" ht="13.5" thickBot="1" x14ac:dyDescent="0.25">
      <c r="B67" s="171" t="s">
        <v>20</v>
      </c>
      <c r="C67" s="357">
        <f>C66+D66</f>
        <v>72</v>
      </c>
      <c r="D67" s="380"/>
      <c r="E67" s="311">
        <f>E66</f>
        <v>72</v>
      </c>
      <c r="F67" s="358">
        <f>F66+G66</f>
        <v>11</v>
      </c>
      <c r="G67" s="380"/>
      <c r="H67" s="311">
        <f>H66</f>
        <v>110</v>
      </c>
      <c r="I67" s="357">
        <f>I66+J66</f>
        <v>56</v>
      </c>
      <c r="J67" s="380"/>
      <c r="K67" s="311">
        <f>K66</f>
        <v>56</v>
      </c>
      <c r="L67" s="358">
        <f>L66+M66</f>
        <v>108</v>
      </c>
      <c r="M67" s="380"/>
      <c r="N67" s="311">
        <f>N66</f>
        <v>108</v>
      </c>
      <c r="O67" s="357">
        <f>O66+P66</f>
        <v>6</v>
      </c>
      <c r="P67" s="380"/>
      <c r="Q67" s="311">
        <f>Q66</f>
        <v>60</v>
      </c>
      <c r="R67" s="358">
        <f>R66+S66</f>
        <v>12</v>
      </c>
      <c r="S67" s="380"/>
      <c r="T67" s="311">
        <f>T66</f>
        <v>92</v>
      </c>
      <c r="U67" s="103"/>
    </row>
    <row r="68" spans="2:21" ht="18.75" thickBot="1" x14ac:dyDescent="0.25">
      <c r="B68" s="416" t="s">
        <v>46</v>
      </c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8"/>
      <c r="U68" s="149"/>
    </row>
    <row r="69" spans="2:21" x14ac:dyDescent="0.2">
      <c r="B69" s="164" t="s">
        <v>2</v>
      </c>
      <c r="C69" s="70"/>
      <c r="D69" s="17"/>
      <c r="E69" s="18"/>
      <c r="F69" s="71"/>
      <c r="G69" s="17"/>
      <c r="H69" s="18"/>
      <c r="I69" s="70"/>
      <c r="J69" s="17"/>
      <c r="K69" s="18"/>
      <c r="L69" s="71"/>
      <c r="M69" s="17"/>
      <c r="N69" s="18"/>
      <c r="O69" s="70"/>
      <c r="P69" s="17"/>
      <c r="Q69" s="18"/>
      <c r="R69" s="71"/>
      <c r="S69" s="17"/>
      <c r="T69" s="18"/>
      <c r="U69" s="8"/>
    </row>
    <row r="70" spans="2:21" x14ac:dyDescent="0.2">
      <c r="B70" s="162" t="s">
        <v>88</v>
      </c>
      <c r="C70" s="68">
        <v>170</v>
      </c>
      <c r="D70" s="314"/>
      <c r="E70" s="154">
        <v>170</v>
      </c>
      <c r="F70" s="53"/>
      <c r="G70" s="314"/>
      <c r="H70" s="154"/>
      <c r="I70" s="68">
        <v>88</v>
      </c>
      <c r="J70" s="314"/>
      <c r="K70" s="154">
        <v>88</v>
      </c>
      <c r="L70" s="53"/>
      <c r="M70" s="314"/>
      <c r="N70" s="154"/>
      <c r="O70" s="68">
        <v>10</v>
      </c>
      <c r="P70" s="314"/>
      <c r="Q70" s="154">
        <v>92</v>
      </c>
      <c r="R70" s="53"/>
      <c r="S70" s="314"/>
      <c r="T70" s="154"/>
      <c r="U70" s="8"/>
    </row>
    <row r="71" spans="2:21" x14ac:dyDescent="0.2">
      <c r="B71" s="162" t="s">
        <v>43</v>
      </c>
      <c r="C71" s="68"/>
      <c r="D71" s="314"/>
      <c r="E71" s="154"/>
      <c r="F71" s="53">
        <v>11</v>
      </c>
      <c r="G71" s="314"/>
      <c r="H71" s="154">
        <v>96</v>
      </c>
      <c r="I71" s="68"/>
      <c r="J71" s="314"/>
      <c r="K71" s="154"/>
      <c r="L71" s="53">
        <v>48</v>
      </c>
      <c r="M71" s="314"/>
      <c r="N71" s="154">
        <v>48</v>
      </c>
      <c r="O71" s="68"/>
      <c r="P71" s="314"/>
      <c r="Q71" s="154"/>
      <c r="R71" s="53">
        <v>10</v>
      </c>
      <c r="S71" s="314"/>
      <c r="T71" s="154">
        <v>90</v>
      </c>
      <c r="U71" s="8"/>
    </row>
    <row r="72" spans="2:21" ht="13.5" thickBot="1" x14ac:dyDescent="0.25">
      <c r="B72" s="163" t="s">
        <v>25</v>
      </c>
      <c r="C72" s="69"/>
      <c r="D72" s="10"/>
      <c r="E72" s="11"/>
      <c r="F72" s="31"/>
      <c r="G72" s="10"/>
      <c r="H72" s="11"/>
      <c r="I72" s="69"/>
      <c r="J72" s="10"/>
      <c r="K72" s="11"/>
      <c r="L72" s="31"/>
      <c r="M72" s="10"/>
      <c r="N72" s="11"/>
      <c r="O72" s="69"/>
      <c r="P72" s="10"/>
      <c r="Q72" s="11"/>
      <c r="R72" s="31"/>
      <c r="S72" s="10"/>
      <c r="T72" s="11"/>
      <c r="U72" s="8"/>
    </row>
    <row r="73" spans="2:21" s="15" customFormat="1" ht="13.5" thickBot="1" x14ac:dyDescent="0.25">
      <c r="B73" s="186" t="s">
        <v>45</v>
      </c>
      <c r="C73" s="139">
        <f t="shared" ref="C73:Q73" si="33">SUM(C69:C72)</f>
        <v>170</v>
      </c>
      <c r="D73" s="141">
        <f t="shared" si="33"/>
        <v>0</v>
      </c>
      <c r="E73" s="142">
        <f t="shared" si="33"/>
        <v>170</v>
      </c>
      <c r="F73" s="187">
        <f t="shared" si="33"/>
        <v>11</v>
      </c>
      <c r="G73" s="141">
        <f t="shared" si="33"/>
        <v>0</v>
      </c>
      <c r="H73" s="142">
        <f t="shared" si="33"/>
        <v>96</v>
      </c>
      <c r="I73" s="139">
        <f t="shared" si="33"/>
        <v>88</v>
      </c>
      <c r="J73" s="141">
        <f t="shared" si="33"/>
        <v>0</v>
      </c>
      <c r="K73" s="142">
        <f t="shared" si="33"/>
        <v>88</v>
      </c>
      <c r="L73" s="187">
        <f t="shared" si="33"/>
        <v>48</v>
      </c>
      <c r="M73" s="141">
        <f t="shared" si="33"/>
        <v>0</v>
      </c>
      <c r="N73" s="142">
        <f t="shared" si="33"/>
        <v>48</v>
      </c>
      <c r="O73" s="139">
        <f t="shared" si="33"/>
        <v>10</v>
      </c>
      <c r="P73" s="141">
        <f t="shared" si="33"/>
        <v>0</v>
      </c>
      <c r="Q73" s="142">
        <f t="shared" si="33"/>
        <v>92</v>
      </c>
      <c r="R73" s="187">
        <f t="shared" ref="R73:T73" si="34">SUM(R69:R72)</f>
        <v>10</v>
      </c>
      <c r="S73" s="141">
        <f t="shared" si="34"/>
        <v>0</v>
      </c>
      <c r="T73" s="142">
        <f t="shared" si="34"/>
        <v>90</v>
      </c>
      <c r="U73" s="13"/>
    </row>
    <row r="74" spans="2:21" ht="13.5" thickBot="1" x14ac:dyDescent="0.25">
      <c r="B74" s="171" t="s">
        <v>20</v>
      </c>
      <c r="C74" s="357">
        <f>C73+D73</f>
        <v>170</v>
      </c>
      <c r="D74" s="380"/>
      <c r="E74" s="311">
        <f>E73</f>
        <v>170</v>
      </c>
      <c r="F74" s="358">
        <f>F73+G73</f>
        <v>11</v>
      </c>
      <c r="G74" s="380"/>
      <c r="H74" s="311">
        <f>H73</f>
        <v>96</v>
      </c>
      <c r="I74" s="357">
        <f>I73+J73</f>
        <v>88</v>
      </c>
      <c r="J74" s="380"/>
      <c r="K74" s="311">
        <f>K73</f>
        <v>88</v>
      </c>
      <c r="L74" s="358">
        <f>L73+M73</f>
        <v>48</v>
      </c>
      <c r="M74" s="380"/>
      <c r="N74" s="311">
        <f>N73</f>
        <v>48</v>
      </c>
      <c r="O74" s="357">
        <f>O73+P73</f>
        <v>10</v>
      </c>
      <c r="P74" s="380"/>
      <c r="Q74" s="311">
        <f>Q73</f>
        <v>92</v>
      </c>
      <c r="R74" s="358">
        <f>R73+S73</f>
        <v>10</v>
      </c>
      <c r="S74" s="380"/>
      <c r="T74" s="311">
        <f>T73</f>
        <v>90</v>
      </c>
      <c r="U74" s="103"/>
    </row>
  </sheetData>
  <sheetProtection algorithmName="SHA-512" hashValue="xzsTG0AcTCY7BLqTWSUhFctlcaQTU1h0Igj3dB52vgmJAtYz2hsH8BW1pC/07TS2E50jb+J6GQJIa0TBNbDDww==" saltValue="e4ny/R53Ln0QtAG3unjZsQ==" spinCount="100000" sheet="1" objects="1" scenarios="1"/>
  <mergeCells count="113">
    <mergeCell ref="O62:P62"/>
    <mergeCell ref="R62:S62"/>
    <mergeCell ref="O67:P67"/>
    <mergeCell ref="R67:S67"/>
    <mergeCell ref="O74:P74"/>
    <mergeCell ref="R74:S74"/>
    <mergeCell ref="B24:T24"/>
    <mergeCell ref="B37:T37"/>
    <mergeCell ref="B44:T44"/>
    <mergeCell ref="B55:T55"/>
    <mergeCell ref="B63:T63"/>
    <mergeCell ref="B68:T68"/>
    <mergeCell ref="I62:J62"/>
    <mergeCell ref="L62:M62"/>
    <mergeCell ref="I67:J67"/>
    <mergeCell ref="L67:M67"/>
    <mergeCell ref="I74:J74"/>
    <mergeCell ref="L74:M74"/>
    <mergeCell ref="C67:D67"/>
    <mergeCell ref="F67:G67"/>
    <mergeCell ref="C74:D74"/>
    <mergeCell ref="F74:G74"/>
    <mergeCell ref="O22:Q22"/>
    <mergeCell ref="R22:T22"/>
    <mergeCell ref="O23:Q23"/>
    <mergeCell ref="R23:T23"/>
    <mergeCell ref="O36:P36"/>
    <mergeCell ref="R36:S36"/>
    <mergeCell ref="O43:P43"/>
    <mergeCell ref="R43:S43"/>
    <mergeCell ref="O54:P54"/>
    <mergeCell ref="R54:S54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O12:T12"/>
    <mergeCell ref="O13:Q13"/>
    <mergeCell ref="R13:T13"/>
    <mergeCell ref="O14:P14"/>
    <mergeCell ref="R14:S14"/>
    <mergeCell ref="O15:P15"/>
    <mergeCell ref="R15:S15"/>
    <mergeCell ref="O16:P16"/>
    <mergeCell ref="R16:S16"/>
    <mergeCell ref="I22:K22"/>
    <mergeCell ref="L22:N22"/>
    <mergeCell ref="I23:K23"/>
    <mergeCell ref="L23:N23"/>
    <mergeCell ref="I36:J36"/>
    <mergeCell ref="L36:M36"/>
    <mergeCell ref="I43:J43"/>
    <mergeCell ref="L43:M43"/>
    <mergeCell ref="I54:J54"/>
    <mergeCell ref="L54:M54"/>
    <mergeCell ref="I17:J17"/>
    <mergeCell ref="L17:M17"/>
    <mergeCell ref="I18:J18"/>
    <mergeCell ref="L18:M18"/>
    <mergeCell ref="I19:J19"/>
    <mergeCell ref="L19:M19"/>
    <mergeCell ref="I20:J20"/>
    <mergeCell ref="L20:M20"/>
    <mergeCell ref="I21:J21"/>
    <mergeCell ref="L21:M21"/>
    <mergeCell ref="I12:N12"/>
    <mergeCell ref="I13:K13"/>
    <mergeCell ref="L13:N13"/>
    <mergeCell ref="I14:J14"/>
    <mergeCell ref="L14:M14"/>
    <mergeCell ref="I15:J15"/>
    <mergeCell ref="L15:M15"/>
    <mergeCell ref="I16:J16"/>
    <mergeCell ref="L16:M16"/>
    <mergeCell ref="B21:B23"/>
    <mergeCell ref="B12:B14"/>
    <mergeCell ref="C12:H12"/>
    <mergeCell ref="C13:E13"/>
    <mergeCell ref="F13:H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E22"/>
    <mergeCell ref="F22:H22"/>
    <mergeCell ref="C23:E23"/>
    <mergeCell ref="F23:H23"/>
    <mergeCell ref="C36:D36"/>
    <mergeCell ref="F36:G36"/>
    <mergeCell ref="C43:D43"/>
    <mergeCell ref="F43:G43"/>
    <mergeCell ref="C54:D54"/>
    <mergeCell ref="F54:G54"/>
    <mergeCell ref="C62:D62"/>
    <mergeCell ref="F62:G62"/>
  </mergeCells>
  <phoneticPr fontId="0" type="noConversion"/>
  <printOptions horizontalCentered="1"/>
  <pageMargins left="0.2" right="0.2" top="0.48" bottom="0.68" header="0" footer="0"/>
  <pageSetup scale="49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="90" zoomScaleNormal="90" workbookViewId="0">
      <selection activeCell="B14" sqref="B14"/>
    </sheetView>
  </sheetViews>
  <sheetFormatPr baseColWidth="10" defaultRowHeight="12.75" x14ac:dyDescent="0.2"/>
  <cols>
    <col min="1" max="1" width="2.7109375" style="155" customWidth="1"/>
    <col min="2" max="2" width="21.28515625" style="155" customWidth="1"/>
    <col min="3" max="3" width="1.140625" style="155" customWidth="1"/>
    <col min="4" max="4" width="16.42578125" style="155" customWidth="1"/>
    <col min="5" max="5" width="19.42578125" style="155" customWidth="1"/>
    <col min="6" max="6" width="17.28515625" style="155" customWidth="1"/>
    <col min="7" max="7" width="16.42578125" style="155" customWidth="1"/>
    <col min="8" max="8" width="15" style="155" customWidth="1"/>
    <col min="9" max="9" width="1.42578125" style="155" customWidth="1"/>
    <col min="10" max="10" width="17.140625" style="155" customWidth="1"/>
    <col min="11" max="11" width="16" style="155" customWidth="1"/>
    <col min="12" max="12" width="4" style="155" customWidth="1"/>
    <col min="13" max="13" width="16.85546875" style="188" customWidth="1"/>
    <col min="14" max="14" width="13.85546875" style="188" customWidth="1"/>
    <col min="15" max="16384" width="11.42578125" style="155"/>
  </cols>
  <sheetData>
    <row r="1" spans="1:14" ht="15.75" x14ac:dyDescent="0.25">
      <c r="E1" s="106"/>
      <c r="F1" s="106"/>
      <c r="G1" s="106"/>
      <c r="H1" s="106"/>
      <c r="I1" s="106"/>
      <c r="J1" s="106"/>
      <c r="K1" s="106"/>
      <c r="L1" s="106"/>
    </row>
    <row r="2" spans="1:14" ht="15.75" x14ac:dyDescent="0.25">
      <c r="E2" s="106"/>
      <c r="F2" s="106"/>
      <c r="G2" s="106"/>
      <c r="H2" s="106"/>
      <c r="I2" s="106"/>
      <c r="J2" s="106"/>
      <c r="K2" s="106"/>
      <c r="L2" s="106"/>
    </row>
    <row r="3" spans="1:14" ht="15.75" x14ac:dyDescent="0.25">
      <c r="E3" s="280"/>
      <c r="F3" s="280"/>
      <c r="G3" s="280"/>
      <c r="H3" s="280"/>
      <c r="I3" s="280"/>
      <c r="J3" s="280"/>
      <c r="K3" s="280"/>
      <c r="L3" s="106"/>
    </row>
    <row r="4" spans="1:14" ht="15.75" x14ac:dyDescent="0.25">
      <c r="E4" s="280"/>
      <c r="F4" s="280"/>
      <c r="G4" s="280"/>
      <c r="H4" s="280"/>
      <c r="I4" s="280"/>
      <c r="J4" s="280"/>
      <c r="K4" s="280"/>
      <c r="L4" s="106"/>
    </row>
    <row r="5" spans="1:14" ht="12.75" customHeight="1" x14ac:dyDescent="0.2">
      <c r="D5" s="98"/>
      <c r="E5" s="280"/>
      <c r="F5" s="280"/>
      <c r="G5" s="280"/>
      <c r="H5" s="280"/>
      <c r="I5" s="280"/>
      <c r="J5" s="280"/>
      <c r="K5" s="280"/>
      <c r="L5" s="98"/>
    </row>
    <row r="6" spans="1:14" ht="12.75" customHeight="1" x14ac:dyDescent="0.2">
      <c r="D6" s="98"/>
      <c r="E6" s="98"/>
      <c r="F6" s="98"/>
      <c r="G6" s="98"/>
      <c r="H6" s="98"/>
      <c r="I6" s="98"/>
      <c r="J6" s="98"/>
      <c r="K6" s="98"/>
      <c r="L6" s="98"/>
    </row>
    <row r="7" spans="1:14" ht="12.75" customHeight="1" x14ac:dyDescent="0.2">
      <c r="D7" s="98"/>
      <c r="E7" s="419"/>
      <c r="F7" s="419"/>
      <c r="G7" s="419"/>
      <c r="H7" s="419"/>
      <c r="I7" s="419"/>
      <c r="J7" s="419"/>
      <c r="K7" s="98"/>
      <c r="L7" s="98"/>
    </row>
    <row r="8" spans="1:14" ht="17.100000000000001" customHeight="1" x14ac:dyDescent="0.25">
      <c r="A8" s="335" t="s">
        <v>63</v>
      </c>
      <c r="B8" s="335"/>
      <c r="C8" s="96"/>
      <c r="D8" s="98"/>
      <c r="E8" s="419"/>
      <c r="F8" s="419"/>
      <c r="G8" s="419"/>
      <c r="H8" s="419"/>
      <c r="I8" s="419"/>
      <c r="J8" s="419"/>
      <c r="K8" s="98"/>
      <c r="L8" s="98"/>
    </row>
    <row r="9" spans="1:14" ht="17.100000000000001" customHeight="1" thickBot="1" x14ac:dyDescent="0.25">
      <c r="A9" s="39" t="s">
        <v>147</v>
      </c>
      <c r="B9" s="40"/>
      <c r="C9" s="40"/>
      <c r="D9" s="40"/>
      <c r="E9" s="40"/>
      <c r="F9" s="41"/>
      <c r="G9" s="42"/>
      <c r="H9" s="42"/>
      <c r="I9" s="42"/>
      <c r="J9" s="42"/>
      <c r="K9" s="42"/>
      <c r="L9" s="42"/>
    </row>
    <row r="10" spans="1:14" ht="13.5" thickBot="1" x14ac:dyDescent="0.25">
      <c r="J10" s="420" t="s">
        <v>138</v>
      </c>
      <c r="K10" s="421"/>
      <c r="M10" s="420" t="s">
        <v>143</v>
      </c>
      <c r="N10" s="421"/>
    </row>
    <row r="11" spans="1:14" ht="15" x14ac:dyDescent="0.2">
      <c r="B11" s="43" t="s">
        <v>66</v>
      </c>
      <c r="D11" s="319" t="s">
        <v>11</v>
      </c>
      <c r="E11" s="320" t="s">
        <v>122</v>
      </c>
      <c r="F11" s="319" t="s">
        <v>12</v>
      </c>
      <c r="G11" s="321" t="s">
        <v>12</v>
      </c>
      <c r="H11" s="322" t="s">
        <v>12</v>
      </c>
      <c r="I11" s="3"/>
      <c r="J11" s="319" t="s">
        <v>13</v>
      </c>
      <c r="K11" s="322" t="s">
        <v>13</v>
      </c>
      <c r="L11" s="3"/>
      <c r="M11" s="319" t="s">
        <v>13</v>
      </c>
      <c r="N11" s="322" t="s">
        <v>13</v>
      </c>
    </row>
    <row r="12" spans="1:14" ht="12.75" customHeight="1" x14ac:dyDescent="0.2">
      <c r="B12" s="43" t="s">
        <v>64</v>
      </c>
      <c r="D12" s="323" t="s">
        <v>104</v>
      </c>
      <c r="E12" s="324" t="s">
        <v>104</v>
      </c>
      <c r="F12" s="325" t="s">
        <v>23</v>
      </c>
      <c r="G12" s="326" t="s">
        <v>15</v>
      </c>
      <c r="H12" s="327" t="s">
        <v>24</v>
      </c>
      <c r="I12" s="89"/>
      <c r="J12" s="323" t="s">
        <v>104</v>
      </c>
      <c r="K12" s="332" t="s">
        <v>14</v>
      </c>
      <c r="L12" s="107"/>
      <c r="M12" s="323" t="s">
        <v>104</v>
      </c>
      <c r="N12" s="332" t="s">
        <v>14</v>
      </c>
    </row>
    <row r="13" spans="1:14" ht="15.75" thickBot="1" x14ac:dyDescent="0.25">
      <c r="B13" s="43" t="s">
        <v>65</v>
      </c>
      <c r="D13" s="328" t="s">
        <v>141</v>
      </c>
      <c r="E13" s="329" t="s">
        <v>16</v>
      </c>
      <c r="F13" s="328" t="s">
        <v>16</v>
      </c>
      <c r="G13" s="330" t="s">
        <v>16</v>
      </c>
      <c r="H13" s="331" t="s">
        <v>16</v>
      </c>
      <c r="I13" s="89"/>
      <c r="J13" s="328" t="s">
        <v>17</v>
      </c>
      <c r="K13" s="331" t="s">
        <v>18</v>
      </c>
      <c r="L13" s="89"/>
      <c r="M13" s="333" t="s">
        <v>17</v>
      </c>
      <c r="N13" s="334" t="s">
        <v>18</v>
      </c>
    </row>
    <row r="14" spans="1:14" x14ac:dyDescent="0.2">
      <c r="B14" s="290" t="s">
        <v>0</v>
      </c>
      <c r="C14" s="88"/>
      <c r="D14" s="215">
        <v>9</v>
      </c>
      <c r="E14" s="216"/>
      <c r="F14" s="216"/>
      <c r="G14" s="216"/>
      <c r="H14" s="217"/>
      <c r="I14" s="218"/>
      <c r="J14" s="228"/>
      <c r="K14" s="217">
        <v>2</v>
      </c>
      <c r="L14" s="97"/>
      <c r="M14" s="278"/>
      <c r="N14" s="279"/>
    </row>
    <row r="15" spans="1:14" x14ac:dyDescent="0.2">
      <c r="B15" s="291" t="s">
        <v>37</v>
      </c>
      <c r="C15" s="88"/>
      <c r="D15" s="219"/>
      <c r="E15" s="220"/>
      <c r="F15" s="221"/>
      <c r="G15" s="222"/>
      <c r="H15" s="223">
        <v>12</v>
      </c>
      <c r="I15" s="218"/>
      <c r="J15" s="229"/>
      <c r="K15" s="223">
        <v>4</v>
      </c>
      <c r="L15" s="105"/>
      <c r="M15" s="207"/>
      <c r="N15" s="208"/>
    </row>
    <row r="16" spans="1:14" x14ac:dyDescent="0.2">
      <c r="B16" s="291" t="s">
        <v>36</v>
      </c>
      <c r="C16" s="88"/>
      <c r="D16" s="219"/>
      <c r="E16" s="220"/>
      <c r="F16" s="221"/>
      <c r="G16" s="221"/>
      <c r="H16" s="223"/>
      <c r="I16" s="218"/>
      <c r="J16" s="229"/>
      <c r="K16" s="223">
        <v>3</v>
      </c>
      <c r="L16" s="105"/>
      <c r="M16" s="207"/>
      <c r="N16" s="208"/>
    </row>
    <row r="17" spans="1:14" x14ac:dyDescent="0.2">
      <c r="B17" s="291" t="s">
        <v>166</v>
      </c>
      <c r="C17" s="88"/>
      <c r="D17" s="219"/>
      <c r="E17" s="220"/>
      <c r="F17" s="221"/>
      <c r="G17" s="221"/>
      <c r="H17" s="223"/>
      <c r="I17" s="218"/>
      <c r="J17" s="229"/>
      <c r="K17" s="223"/>
      <c r="L17" s="105"/>
      <c r="M17" s="207" t="s">
        <v>167</v>
      </c>
      <c r="N17" s="208"/>
    </row>
    <row r="18" spans="1:14" x14ac:dyDescent="0.2">
      <c r="B18" s="291" t="s">
        <v>38</v>
      </c>
      <c r="C18" s="88"/>
      <c r="D18" s="219">
        <v>2</v>
      </c>
      <c r="E18" s="220"/>
      <c r="F18" s="221"/>
      <c r="G18" s="221"/>
      <c r="H18" s="223">
        <v>4</v>
      </c>
      <c r="I18" s="218"/>
      <c r="J18" s="229"/>
      <c r="K18" s="223">
        <v>5</v>
      </c>
      <c r="L18" s="105"/>
      <c r="M18" s="207"/>
      <c r="N18" s="208"/>
    </row>
    <row r="19" spans="1:14" ht="24.95" customHeight="1" x14ac:dyDescent="0.2">
      <c r="B19" s="291" t="s">
        <v>39</v>
      </c>
      <c r="C19" s="88"/>
      <c r="D19" s="219">
        <v>8</v>
      </c>
      <c r="E19" s="220"/>
      <c r="F19" s="221"/>
      <c r="G19" s="221"/>
      <c r="H19" s="223"/>
      <c r="I19" s="218"/>
      <c r="J19" s="229"/>
      <c r="K19" s="223">
        <v>6</v>
      </c>
      <c r="L19" s="105"/>
      <c r="M19" s="207"/>
      <c r="N19" s="208"/>
    </row>
    <row r="20" spans="1:14" ht="25.5" x14ac:dyDescent="0.2">
      <c r="B20" s="292" t="s">
        <v>112</v>
      </c>
      <c r="C20" s="88"/>
      <c r="D20" s="219"/>
      <c r="E20" s="220"/>
      <c r="F20" s="220"/>
      <c r="G20" s="221"/>
      <c r="H20" s="223"/>
      <c r="I20" s="218"/>
      <c r="J20" s="229"/>
      <c r="K20" s="223" t="s">
        <v>160</v>
      </c>
      <c r="L20" s="105"/>
      <c r="M20" s="207"/>
      <c r="N20" s="208"/>
    </row>
    <row r="21" spans="1:14" ht="24.95" customHeight="1" x14ac:dyDescent="0.2">
      <c r="B21" s="292" t="s">
        <v>109</v>
      </c>
      <c r="C21" s="88"/>
      <c r="D21" s="219"/>
      <c r="E21" s="220"/>
      <c r="F21" s="220"/>
      <c r="G21" s="221"/>
      <c r="H21" s="223"/>
      <c r="I21" s="218"/>
      <c r="J21" s="229"/>
      <c r="K21" s="223" t="s">
        <v>160</v>
      </c>
      <c r="L21" s="105"/>
      <c r="M21" s="207"/>
      <c r="N21" s="208"/>
    </row>
    <row r="22" spans="1:14" ht="24.95" customHeight="1" x14ac:dyDescent="0.2">
      <c r="B22" s="292" t="s">
        <v>110</v>
      </c>
      <c r="C22" s="88"/>
      <c r="D22" s="219"/>
      <c r="E22" s="220"/>
      <c r="F22" s="220"/>
      <c r="G22" s="221"/>
      <c r="H22" s="223"/>
      <c r="I22" s="218"/>
      <c r="J22" s="229"/>
      <c r="K22" s="223" t="s">
        <v>160</v>
      </c>
      <c r="L22" s="105"/>
      <c r="M22" s="207"/>
      <c r="N22" s="208"/>
    </row>
    <row r="23" spans="1:14" ht="24.95" customHeight="1" x14ac:dyDescent="0.2">
      <c r="B23" s="292" t="s">
        <v>111</v>
      </c>
      <c r="C23" s="88"/>
      <c r="D23" s="219">
        <v>6</v>
      </c>
      <c r="E23" s="220"/>
      <c r="F23" s="220"/>
      <c r="G23" s="221"/>
      <c r="H23" s="223"/>
      <c r="I23" s="218"/>
      <c r="J23" s="229"/>
      <c r="K23" s="223">
        <v>6</v>
      </c>
      <c r="L23" s="105"/>
      <c r="M23" s="207"/>
      <c r="N23" s="208"/>
    </row>
    <row r="24" spans="1:14" ht="24.95" customHeight="1" x14ac:dyDescent="0.2">
      <c r="B24" s="291" t="s">
        <v>41</v>
      </c>
      <c r="C24" s="88"/>
      <c r="D24" s="219"/>
      <c r="E24" s="220"/>
      <c r="F24" s="220"/>
      <c r="G24" s="221"/>
      <c r="H24" s="223"/>
      <c r="I24" s="218"/>
      <c r="J24" s="229"/>
      <c r="K24" s="223">
        <v>6</v>
      </c>
      <c r="L24" s="105"/>
      <c r="M24" s="207"/>
      <c r="N24" s="208"/>
    </row>
    <row r="25" spans="1:14" ht="24.95" customHeight="1" thickBot="1" x14ac:dyDescent="0.25">
      <c r="B25" s="293" t="s">
        <v>40</v>
      </c>
      <c r="C25" s="88"/>
      <c r="D25" s="224">
        <v>9</v>
      </c>
      <c r="E25" s="225"/>
      <c r="F25" s="225"/>
      <c r="G25" s="226"/>
      <c r="H25" s="227"/>
      <c r="I25" s="218"/>
      <c r="J25" s="230"/>
      <c r="K25" s="227">
        <v>4</v>
      </c>
      <c r="L25" s="105"/>
      <c r="M25" s="209"/>
      <c r="N25" s="210"/>
    </row>
    <row r="26" spans="1:14" x14ac:dyDescent="0.2">
      <c r="B26" s="88"/>
      <c r="C26" s="88"/>
      <c r="D26" s="89"/>
      <c r="E26" s="86"/>
      <c r="F26" s="89"/>
      <c r="G26" s="89"/>
      <c r="H26" s="89"/>
      <c r="I26" s="89"/>
      <c r="J26" s="89"/>
      <c r="K26" s="89"/>
      <c r="L26" s="89"/>
    </row>
    <row r="27" spans="1:14" x14ac:dyDescent="0.2">
      <c r="A27" s="39" t="s">
        <v>67</v>
      </c>
      <c r="B27" s="47"/>
      <c r="C27" s="88"/>
      <c r="D27" s="48"/>
      <c r="E27" s="48"/>
      <c r="F27" s="48"/>
      <c r="G27" s="77"/>
      <c r="H27" s="89"/>
      <c r="I27" s="89"/>
      <c r="J27" s="77"/>
      <c r="K27" s="80"/>
      <c r="L27" s="80"/>
    </row>
    <row r="28" spans="1:14" ht="7.5" customHeight="1" thickBot="1" x14ac:dyDescent="0.25">
      <c r="A28" s="39"/>
      <c r="B28" s="47"/>
      <c r="C28" s="88"/>
      <c r="D28" s="48"/>
      <c r="E28" s="48"/>
      <c r="F28" s="48"/>
      <c r="G28" s="77"/>
      <c r="H28" s="89"/>
      <c r="I28" s="89"/>
      <c r="J28" s="77"/>
      <c r="K28" s="80"/>
      <c r="L28" s="80"/>
    </row>
    <row r="29" spans="1:14" ht="33.75" customHeight="1" x14ac:dyDescent="0.2">
      <c r="B29" s="49" t="s">
        <v>66</v>
      </c>
      <c r="D29" s="284" t="s">
        <v>52</v>
      </c>
      <c r="E29" s="284" t="s">
        <v>53</v>
      </c>
      <c r="F29" s="284" t="s">
        <v>116</v>
      </c>
      <c r="G29" s="284" t="s">
        <v>116</v>
      </c>
      <c r="H29" s="285" t="s">
        <v>12</v>
      </c>
      <c r="I29" s="426" t="s">
        <v>12</v>
      </c>
      <c r="J29" s="426"/>
      <c r="K29" s="281" t="s">
        <v>117</v>
      </c>
      <c r="L29" s="1"/>
    </row>
    <row r="30" spans="1:14" ht="12.75" customHeight="1" x14ac:dyDescent="0.2">
      <c r="B30" s="49" t="s">
        <v>64</v>
      </c>
      <c r="D30" s="422" t="s">
        <v>105</v>
      </c>
      <c r="E30" s="422" t="s">
        <v>106</v>
      </c>
      <c r="F30" s="422" t="s">
        <v>148</v>
      </c>
      <c r="G30" s="422" t="s">
        <v>149</v>
      </c>
      <c r="H30" s="286" t="s">
        <v>23</v>
      </c>
      <c r="I30" s="424" t="s">
        <v>15</v>
      </c>
      <c r="J30" s="424"/>
      <c r="K30" s="282" t="s">
        <v>24</v>
      </c>
      <c r="L30" s="80"/>
    </row>
    <row r="31" spans="1:14" ht="13.5" customHeight="1" thickBot="1" x14ac:dyDescent="0.25">
      <c r="B31" s="49"/>
      <c r="D31" s="423"/>
      <c r="E31" s="423"/>
      <c r="F31" s="423"/>
      <c r="G31" s="423"/>
      <c r="H31" s="287" t="s">
        <v>16</v>
      </c>
      <c r="I31" s="425" t="s">
        <v>16</v>
      </c>
      <c r="J31" s="425"/>
      <c r="K31" s="283" t="s">
        <v>16</v>
      </c>
      <c r="L31" s="80"/>
    </row>
    <row r="32" spans="1:14" ht="20.100000000000001" customHeight="1" x14ac:dyDescent="0.2">
      <c r="B32" s="294" t="s">
        <v>19</v>
      </c>
      <c r="C32" s="50"/>
      <c r="D32" s="157"/>
      <c r="E32" s="157"/>
      <c r="F32" s="157"/>
      <c r="G32" s="157"/>
      <c r="H32" s="124"/>
      <c r="I32" s="428"/>
      <c r="J32" s="428"/>
      <c r="K32" s="44"/>
      <c r="L32" s="97"/>
    </row>
    <row r="33" spans="2:14" ht="12.75" customHeight="1" x14ac:dyDescent="0.2">
      <c r="B33" s="295" t="s">
        <v>139</v>
      </c>
      <c r="C33" s="50"/>
      <c r="D33" s="166"/>
      <c r="E33" s="157"/>
      <c r="F33" s="157"/>
      <c r="G33" s="157"/>
      <c r="H33" s="236" t="s">
        <v>154</v>
      </c>
      <c r="I33" s="427" t="s">
        <v>154</v>
      </c>
      <c r="J33" s="427"/>
      <c r="K33" s="237" t="s">
        <v>155</v>
      </c>
      <c r="L33" s="97"/>
    </row>
    <row r="34" spans="2:14" ht="13.5" customHeight="1" x14ac:dyDescent="0.2">
      <c r="B34" s="295" t="s">
        <v>140</v>
      </c>
      <c r="C34" s="50"/>
      <c r="D34" s="166"/>
      <c r="E34" s="157"/>
      <c r="F34" s="157"/>
      <c r="G34" s="157"/>
      <c r="H34" s="236" t="s">
        <v>154</v>
      </c>
      <c r="I34" s="427" t="s">
        <v>156</v>
      </c>
      <c r="J34" s="427"/>
      <c r="K34" s="237"/>
      <c r="L34" s="97"/>
    </row>
    <row r="35" spans="2:14" ht="16.5" customHeight="1" x14ac:dyDescent="0.2">
      <c r="B35" s="295" t="s">
        <v>92</v>
      </c>
      <c r="C35" s="50"/>
      <c r="D35" s="219"/>
      <c r="E35" s="157" t="s">
        <v>156</v>
      </c>
      <c r="F35" s="157"/>
      <c r="G35" s="157"/>
      <c r="H35" s="125"/>
      <c r="I35" s="427"/>
      <c r="J35" s="427"/>
      <c r="K35" s="45"/>
      <c r="L35" s="97"/>
    </row>
    <row r="36" spans="2:14" x14ac:dyDescent="0.2">
      <c r="B36" s="292" t="s">
        <v>93</v>
      </c>
      <c r="C36" s="50"/>
      <c r="D36" s="158"/>
      <c r="E36" s="157"/>
      <c r="F36" s="157"/>
      <c r="G36" s="157"/>
      <c r="H36" s="125"/>
      <c r="I36" s="427"/>
      <c r="J36" s="427"/>
      <c r="K36" s="45"/>
      <c r="L36" s="97"/>
      <c r="M36" s="155"/>
      <c r="N36" s="155"/>
    </row>
    <row r="37" spans="2:14" x14ac:dyDescent="0.2">
      <c r="B37" s="292" t="s">
        <v>39</v>
      </c>
      <c r="C37" s="50"/>
      <c r="D37" s="158"/>
      <c r="E37" s="158"/>
      <c r="F37" s="157"/>
      <c r="G37" s="157"/>
      <c r="H37" s="125"/>
      <c r="I37" s="427"/>
      <c r="J37" s="427"/>
      <c r="K37" s="45"/>
      <c r="L37" s="97"/>
      <c r="M37" s="155"/>
      <c r="N37" s="155"/>
    </row>
    <row r="38" spans="2:14" x14ac:dyDescent="0.2">
      <c r="B38" s="292" t="s">
        <v>38</v>
      </c>
      <c r="C38" s="50"/>
      <c r="D38" s="158"/>
      <c r="E38" s="158"/>
      <c r="F38" s="158"/>
      <c r="G38" s="158"/>
      <c r="H38" s="125"/>
      <c r="I38" s="427"/>
      <c r="J38" s="427"/>
      <c r="K38" s="45"/>
      <c r="L38" s="97"/>
      <c r="M38" s="155"/>
      <c r="N38" s="155"/>
    </row>
    <row r="39" spans="2:14" x14ac:dyDescent="0.2">
      <c r="B39" s="292" t="s">
        <v>3</v>
      </c>
      <c r="C39" s="50"/>
      <c r="D39" s="158"/>
      <c r="E39" s="158"/>
      <c r="F39" s="158"/>
      <c r="G39" s="158"/>
      <c r="H39" s="125" t="s">
        <v>157</v>
      </c>
      <c r="I39" s="427"/>
      <c r="J39" s="427"/>
      <c r="K39" s="45"/>
      <c r="L39" s="97"/>
      <c r="M39" s="155"/>
      <c r="N39" s="155"/>
    </row>
    <row r="40" spans="2:14" x14ac:dyDescent="0.2">
      <c r="B40" s="292" t="s">
        <v>41</v>
      </c>
      <c r="C40" s="50"/>
      <c r="D40" s="158"/>
      <c r="E40" s="158"/>
      <c r="F40" s="158"/>
      <c r="G40" s="158"/>
      <c r="H40" s="125"/>
      <c r="I40" s="427"/>
      <c r="J40" s="427"/>
      <c r="K40" s="45"/>
      <c r="L40" s="97"/>
      <c r="M40" s="155"/>
      <c r="N40" s="155"/>
    </row>
    <row r="41" spans="2:14" x14ac:dyDescent="0.2">
      <c r="B41" s="292" t="s">
        <v>40</v>
      </c>
      <c r="C41" s="50"/>
      <c r="D41" s="158"/>
      <c r="E41" s="158"/>
      <c r="F41" s="158"/>
      <c r="G41" s="158"/>
      <c r="H41" s="125"/>
      <c r="I41" s="427"/>
      <c r="J41" s="427"/>
      <c r="K41" s="45"/>
      <c r="L41" s="97"/>
      <c r="M41" s="155"/>
      <c r="N41" s="155"/>
    </row>
    <row r="42" spans="2:14" x14ac:dyDescent="0.2">
      <c r="B42" s="292" t="s">
        <v>99</v>
      </c>
      <c r="C42" s="50"/>
      <c r="D42" s="158"/>
      <c r="E42" s="158"/>
      <c r="F42" s="158"/>
      <c r="G42" s="158"/>
      <c r="H42" s="125"/>
      <c r="I42" s="427"/>
      <c r="J42" s="427"/>
      <c r="K42" s="45"/>
      <c r="L42" s="97"/>
      <c r="M42" s="155"/>
      <c r="N42" s="155"/>
    </row>
    <row r="43" spans="2:14" x14ac:dyDescent="0.2">
      <c r="B43" s="292" t="s">
        <v>100</v>
      </c>
      <c r="C43" s="50"/>
      <c r="D43" s="158"/>
      <c r="E43" s="158"/>
      <c r="F43" s="158"/>
      <c r="G43" s="158"/>
      <c r="H43" s="125"/>
      <c r="I43" s="429"/>
      <c r="J43" s="430"/>
      <c r="K43" s="45"/>
      <c r="L43" s="97"/>
      <c r="M43" s="155"/>
      <c r="N43" s="155"/>
    </row>
    <row r="44" spans="2:14" ht="12.75" customHeight="1" x14ac:dyDescent="0.2">
      <c r="B44" s="292" t="s">
        <v>8</v>
      </c>
      <c r="C44" s="50"/>
      <c r="D44" s="158"/>
      <c r="E44" s="158"/>
      <c r="F44" s="158"/>
      <c r="G44" s="158"/>
      <c r="H44" s="125" t="s">
        <v>158</v>
      </c>
      <c r="I44" s="429" t="s">
        <v>158</v>
      </c>
      <c r="J44" s="430"/>
      <c r="K44" s="45" t="s">
        <v>158</v>
      </c>
      <c r="L44" s="97"/>
      <c r="M44" s="155"/>
      <c r="N44" s="155"/>
    </row>
    <row r="45" spans="2:14" ht="12.75" customHeight="1" x14ac:dyDescent="0.2">
      <c r="B45" s="292" t="s">
        <v>74</v>
      </c>
      <c r="C45" s="50"/>
      <c r="D45" s="158"/>
      <c r="E45" s="158"/>
      <c r="F45" s="158"/>
      <c r="G45" s="158"/>
      <c r="H45" s="125" t="s">
        <v>154</v>
      </c>
      <c r="I45" s="427" t="s">
        <v>157</v>
      </c>
      <c r="J45" s="427"/>
      <c r="K45" s="45"/>
      <c r="L45" s="97"/>
      <c r="M45" s="155"/>
      <c r="N45" s="155"/>
    </row>
    <row r="46" spans="2:14" x14ac:dyDescent="0.2">
      <c r="B46" s="292" t="s">
        <v>75</v>
      </c>
      <c r="C46" s="50"/>
      <c r="D46" s="158"/>
      <c r="E46" s="158"/>
      <c r="F46" s="158"/>
      <c r="G46" s="158"/>
      <c r="H46" s="125"/>
      <c r="I46" s="427"/>
      <c r="J46" s="427"/>
      <c r="K46" s="45" t="s">
        <v>154</v>
      </c>
      <c r="L46" s="97"/>
      <c r="M46" s="155"/>
      <c r="N46" s="155"/>
    </row>
    <row r="47" spans="2:14" x14ac:dyDescent="0.2">
      <c r="B47" s="292" t="s">
        <v>114</v>
      </c>
      <c r="C47" s="50"/>
      <c r="D47" s="158"/>
      <c r="E47" s="158" t="s">
        <v>157</v>
      </c>
      <c r="F47" s="158"/>
      <c r="G47" s="158"/>
      <c r="H47" s="125"/>
      <c r="I47" s="427"/>
      <c r="J47" s="427"/>
      <c r="K47" s="45" t="s">
        <v>158</v>
      </c>
      <c r="L47" s="97"/>
      <c r="M47" s="155"/>
      <c r="N47" s="155"/>
    </row>
    <row r="48" spans="2:14" x14ac:dyDescent="0.2">
      <c r="B48" s="292" t="s">
        <v>115</v>
      </c>
      <c r="C48" s="50"/>
      <c r="D48" s="158"/>
      <c r="E48" s="158" t="s">
        <v>156</v>
      </c>
      <c r="F48" s="158"/>
      <c r="G48" s="158"/>
      <c r="H48" s="125"/>
      <c r="I48" s="427"/>
      <c r="J48" s="427"/>
      <c r="K48" s="45"/>
      <c r="L48" s="97"/>
      <c r="M48" s="155"/>
      <c r="N48" s="155"/>
    </row>
    <row r="49" spans="1:14" ht="13.5" thickBot="1" x14ac:dyDescent="0.25">
      <c r="B49" s="296" t="s">
        <v>166</v>
      </c>
      <c r="C49" s="50"/>
      <c r="D49" s="92"/>
      <c r="E49" s="159"/>
      <c r="F49" s="159"/>
      <c r="G49" s="159" t="s">
        <v>169</v>
      </c>
      <c r="H49" s="126"/>
      <c r="I49" s="434"/>
      <c r="J49" s="435"/>
      <c r="K49" s="46"/>
      <c r="L49" s="97"/>
      <c r="M49" s="155"/>
      <c r="N49" s="155"/>
    </row>
    <row r="50" spans="1:14" x14ac:dyDescent="0.2">
      <c r="B50" s="50"/>
      <c r="C50" s="50"/>
      <c r="D50" s="86"/>
      <c r="F50" s="86"/>
      <c r="G50" s="86"/>
      <c r="H50" s="87"/>
      <c r="I50" s="86"/>
      <c r="J50" s="86"/>
      <c r="K50" s="86"/>
      <c r="L50" s="86"/>
      <c r="M50" s="155"/>
      <c r="N50" s="155"/>
    </row>
    <row r="51" spans="1:14" x14ac:dyDescent="0.2">
      <c r="A51" s="39" t="s">
        <v>86</v>
      </c>
      <c r="B51" s="47"/>
      <c r="C51" s="88"/>
      <c r="D51" s="48"/>
      <c r="E51" s="48"/>
      <c r="F51" s="86"/>
      <c r="G51" s="86"/>
      <c r="H51" s="87"/>
      <c r="I51" s="86"/>
      <c r="J51" s="86"/>
      <c r="K51" s="86"/>
      <c r="L51" s="86"/>
      <c r="M51" s="155"/>
      <c r="N51" s="155"/>
    </row>
    <row r="52" spans="1:14" ht="13.5" thickBot="1" x14ac:dyDescent="0.25">
      <c r="A52" s="39"/>
      <c r="B52" s="47"/>
      <c r="C52" s="88"/>
      <c r="D52" s="48"/>
      <c r="E52" s="48"/>
      <c r="F52" s="86"/>
      <c r="G52" s="86"/>
      <c r="H52" s="87"/>
      <c r="I52" s="86"/>
      <c r="J52" s="86"/>
      <c r="K52" s="86"/>
      <c r="L52" s="86"/>
      <c r="M52" s="155"/>
      <c r="N52" s="155"/>
    </row>
    <row r="53" spans="1:14" x14ac:dyDescent="0.2">
      <c r="B53" s="49" t="s">
        <v>66</v>
      </c>
      <c r="D53" s="288" t="s">
        <v>53</v>
      </c>
      <c r="F53" s="86"/>
      <c r="G53" s="87"/>
      <c r="H53" s="86"/>
      <c r="I53" s="86"/>
      <c r="J53" s="86"/>
      <c r="K53" s="77"/>
      <c r="L53" s="77"/>
      <c r="M53" s="155"/>
      <c r="N53" s="155"/>
    </row>
    <row r="54" spans="1:14" x14ac:dyDescent="0.2">
      <c r="B54" s="49" t="s">
        <v>64</v>
      </c>
      <c r="D54" s="422" t="s">
        <v>55</v>
      </c>
      <c r="F54" s="86"/>
      <c r="G54" s="87"/>
      <c r="H54" s="86"/>
      <c r="I54" s="86"/>
      <c r="J54" s="86"/>
      <c r="K54" s="77"/>
      <c r="L54" s="77"/>
      <c r="M54" s="155"/>
      <c r="N54" s="155"/>
    </row>
    <row r="55" spans="1:14" ht="13.5" thickBot="1" x14ac:dyDescent="0.25">
      <c r="B55" s="49"/>
      <c r="D55" s="436"/>
      <c r="F55" s="86"/>
      <c r="G55" s="87"/>
      <c r="H55" s="86"/>
      <c r="I55" s="86"/>
      <c r="J55" s="86"/>
      <c r="K55" s="77"/>
      <c r="L55" s="77"/>
      <c r="M55" s="155"/>
      <c r="N55" s="155"/>
    </row>
    <row r="56" spans="1:14" x14ac:dyDescent="0.2">
      <c r="B56" s="294" t="s">
        <v>19</v>
      </c>
      <c r="C56" s="50"/>
      <c r="D56" s="156"/>
      <c r="G56" s="87"/>
      <c r="H56" s="86"/>
      <c r="I56" s="86"/>
      <c r="J56" s="86"/>
      <c r="K56" s="77"/>
      <c r="L56" s="77"/>
      <c r="M56" s="155"/>
      <c r="N56" s="155"/>
    </row>
    <row r="57" spans="1:14" x14ac:dyDescent="0.2">
      <c r="B57" s="295" t="s">
        <v>92</v>
      </c>
      <c r="C57" s="50"/>
      <c r="D57" s="157"/>
      <c r="G57" s="87"/>
      <c r="H57" s="86"/>
      <c r="I57" s="86"/>
      <c r="J57" s="86"/>
      <c r="K57" s="77"/>
      <c r="L57" s="77"/>
      <c r="M57" s="155"/>
      <c r="N57" s="155"/>
    </row>
    <row r="58" spans="1:14" x14ac:dyDescent="0.2">
      <c r="B58" s="292" t="s">
        <v>93</v>
      </c>
      <c r="C58" s="50"/>
      <c r="D58" s="158"/>
      <c r="G58" s="87"/>
      <c r="H58" s="86"/>
      <c r="I58" s="86"/>
      <c r="J58" s="86"/>
      <c r="K58" s="77"/>
      <c r="L58" s="77"/>
      <c r="M58" s="155"/>
      <c r="N58" s="155"/>
    </row>
    <row r="59" spans="1:14" x14ac:dyDescent="0.2">
      <c r="B59" s="292" t="s">
        <v>39</v>
      </c>
      <c r="C59" s="50"/>
      <c r="D59" s="158"/>
      <c r="G59" s="87"/>
      <c r="H59" s="86"/>
      <c r="I59" s="86"/>
      <c r="J59" s="86"/>
      <c r="K59" s="77"/>
      <c r="L59" s="77"/>
      <c r="M59" s="155"/>
      <c r="N59" s="155"/>
    </row>
    <row r="60" spans="1:14" x14ac:dyDescent="0.2">
      <c r="B60" s="292" t="s">
        <v>38</v>
      </c>
      <c r="C60" s="50"/>
      <c r="D60" s="158"/>
      <c r="G60" s="87"/>
      <c r="H60" s="86"/>
      <c r="I60" s="86"/>
      <c r="J60" s="86"/>
      <c r="K60" s="77"/>
      <c r="L60" s="77"/>
      <c r="M60" s="155"/>
      <c r="N60" s="155"/>
    </row>
    <row r="61" spans="1:14" x14ac:dyDescent="0.2">
      <c r="B61" s="292" t="s">
        <v>3</v>
      </c>
      <c r="C61" s="50"/>
      <c r="D61" s="158"/>
      <c r="G61" s="87"/>
      <c r="H61" s="86"/>
      <c r="I61" s="86"/>
      <c r="J61" s="86"/>
      <c r="K61" s="77"/>
      <c r="L61" s="77"/>
      <c r="M61" s="155"/>
      <c r="N61" s="155"/>
    </row>
    <row r="62" spans="1:14" x14ac:dyDescent="0.2">
      <c r="B62" s="292" t="s">
        <v>40</v>
      </c>
      <c r="C62" s="50"/>
      <c r="D62" s="158"/>
      <c r="F62" s="86"/>
      <c r="G62" s="87"/>
      <c r="H62" s="86"/>
      <c r="I62" s="86"/>
      <c r="J62" s="86"/>
      <c r="K62" s="77"/>
      <c r="L62" s="77"/>
      <c r="M62" s="155"/>
      <c r="N62" s="155"/>
    </row>
    <row r="63" spans="1:14" x14ac:dyDescent="0.2">
      <c r="B63" s="292" t="s">
        <v>41</v>
      </c>
      <c r="C63" s="50"/>
      <c r="D63" s="158"/>
      <c r="F63" s="86"/>
      <c r="G63" s="87"/>
      <c r="H63" s="86"/>
      <c r="I63" s="86"/>
      <c r="J63" s="86"/>
      <c r="K63" s="77"/>
      <c r="L63" s="77"/>
      <c r="M63" s="155"/>
      <c r="N63" s="155"/>
    </row>
    <row r="64" spans="1:14" x14ac:dyDescent="0.2">
      <c r="B64" s="292" t="s">
        <v>101</v>
      </c>
      <c r="C64" s="50"/>
      <c r="D64" s="158"/>
      <c r="F64" s="86"/>
      <c r="G64" s="87"/>
      <c r="H64" s="86"/>
      <c r="I64" s="86"/>
      <c r="J64" s="86"/>
      <c r="K64" s="77"/>
      <c r="L64" s="77"/>
      <c r="M64" s="155"/>
      <c r="N64" s="155"/>
    </row>
    <row r="65" spans="1:14" x14ac:dyDescent="0.2">
      <c r="B65" s="292" t="s">
        <v>8</v>
      </c>
      <c r="C65" s="50"/>
      <c r="D65" s="158"/>
      <c r="F65" s="86"/>
      <c r="G65" s="87"/>
      <c r="H65" s="86"/>
      <c r="I65" s="86"/>
      <c r="J65" s="86"/>
      <c r="K65" s="77"/>
      <c r="L65" s="77"/>
      <c r="M65" s="155"/>
      <c r="N65" s="155"/>
    </row>
    <row r="66" spans="1:14" ht="13.5" thickBot="1" x14ac:dyDescent="0.25">
      <c r="B66" s="296" t="s">
        <v>1</v>
      </c>
      <c r="C66" s="50"/>
      <c r="D66" s="159"/>
      <c r="F66" s="86"/>
      <c r="G66" s="87"/>
      <c r="H66" s="86"/>
      <c r="I66" s="86"/>
      <c r="J66" s="86"/>
      <c r="K66" s="77"/>
      <c r="L66" s="77"/>
      <c r="M66" s="155"/>
      <c r="N66" s="155"/>
    </row>
    <row r="67" spans="1:14" x14ac:dyDescent="0.2">
      <c r="B67" s="50"/>
      <c r="C67" s="50"/>
      <c r="D67" s="86"/>
      <c r="F67" s="86"/>
      <c r="G67" s="86"/>
      <c r="H67" s="87"/>
      <c r="I67" s="86"/>
      <c r="J67" s="86"/>
      <c r="K67" s="86"/>
      <c r="L67" s="86"/>
      <c r="M67" s="155"/>
      <c r="N67" s="155"/>
    </row>
    <row r="68" spans="1:14" x14ac:dyDescent="0.2">
      <c r="A68" s="39" t="s">
        <v>87</v>
      </c>
      <c r="B68" s="47"/>
      <c r="C68" s="88"/>
      <c r="D68" s="48"/>
      <c r="E68" s="48"/>
      <c r="F68" s="86"/>
      <c r="G68" s="86"/>
      <c r="H68" s="87"/>
      <c r="I68" s="86"/>
      <c r="J68" s="86"/>
      <c r="K68" s="86"/>
      <c r="L68" s="86"/>
      <c r="M68" s="155"/>
      <c r="N68" s="155"/>
    </row>
    <row r="69" spans="1:14" ht="13.5" thickBot="1" x14ac:dyDescent="0.25">
      <c r="A69" s="39"/>
      <c r="B69" s="47"/>
      <c r="C69" s="88"/>
      <c r="D69" s="48"/>
      <c r="E69" s="48"/>
      <c r="F69" s="86"/>
      <c r="G69" s="86"/>
      <c r="H69" s="87"/>
      <c r="I69" s="86"/>
      <c r="J69" s="86"/>
      <c r="K69" s="86"/>
      <c r="L69" s="86"/>
      <c r="M69" s="155"/>
      <c r="N69" s="155"/>
    </row>
    <row r="70" spans="1:14" x14ac:dyDescent="0.2">
      <c r="B70" s="49" t="s">
        <v>66</v>
      </c>
      <c r="D70" s="288" t="s">
        <v>53</v>
      </c>
      <c r="E70" s="288" t="s">
        <v>53</v>
      </c>
      <c r="F70" s="86"/>
      <c r="G70" s="87"/>
      <c r="H70" s="86"/>
      <c r="I70" s="86"/>
      <c r="J70" s="86"/>
      <c r="K70" s="77"/>
      <c r="L70" s="77"/>
      <c r="M70" s="155"/>
      <c r="N70" s="155"/>
    </row>
    <row r="71" spans="1:14" x14ac:dyDescent="0.2">
      <c r="B71" s="49" t="s">
        <v>64</v>
      </c>
      <c r="D71" s="422" t="s">
        <v>55</v>
      </c>
      <c r="E71" s="422" t="s">
        <v>55</v>
      </c>
      <c r="F71" s="86"/>
      <c r="G71" s="87"/>
      <c r="H71" s="86"/>
      <c r="I71" s="86"/>
      <c r="J71" s="86"/>
      <c r="K71" s="77"/>
      <c r="L71" s="77"/>
      <c r="M71" s="155"/>
      <c r="N71" s="155"/>
    </row>
    <row r="72" spans="1:14" ht="13.5" thickBot="1" x14ac:dyDescent="0.25">
      <c r="B72" s="49"/>
      <c r="D72" s="436"/>
      <c r="E72" s="436"/>
      <c r="F72" s="86"/>
      <c r="G72" s="87"/>
      <c r="H72" s="86"/>
      <c r="I72" s="86"/>
      <c r="J72" s="86"/>
      <c r="K72" s="77"/>
      <c r="L72" s="77"/>
      <c r="M72" s="155"/>
      <c r="N72" s="155"/>
    </row>
    <row r="73" spans="1:14" x14ac:dyDescent="0.2">
      <c r="B73" s="294" t="s">
        <v>19</v>
      </c>
      <c r="C73" s="50"/>
      <c r="D73" s="156"/>
      <c r="E73" s="156"/>
      <c r="F73" s="86"/>
      <c r="G73" s="87"/>
      <c r="H73" s="86"/>
      <c r="I73" s="86"/>
      <c r="J73" s="86"/>
      <c r="K73" s="77"/>
      <c r="L73" s="77"/>
      <c r="M73" s="155"/>
      <c r="N73" s="155"/>
    </row>
    <row r="74" spans="1:14" ht="24" x14ac:dyDescent="0.2">
      <c r="B74" s="295" t="s">
        <v>92</v>
      </c>
      <c r="C74" s="50"/>
      <c r="D74" s="158"/>
      <c r="E74" s="158" t="s">
        <v>162</v>
      </c>
      <c r="F74" s="86"/>
      <c r="G74" s="87"/>
      <c r="H74" s="86"/>
      <c r="I74" s="86"/>
      <c r="J74" s="86"/>
      <c r="K74" s="77"/>
      <c r="L74" s="77"/>
      <c r="M74" s="155"/>
      <c r="N74" s="155"/>
    </row>
    <row r="75" spans="1:14" x14ac:dyDescent="0.2">
      <c r="B75" s="292" t="s">
        <v>93</v>
      </c>
      <c r="C75" s="50"/>
      <c r="D75" s="158"/>
      <c r="E75" s="235"/>
      <c r="F75" s="86"/>
      <c r="G75" s="87"/>
      <c r="H75" s="86"/>
      <c r="I75" s="86"/>
      <c r="J75" s="86"/>
      <c r="K75" s="77"/>
      <c r="L75" s="77"/>
      <c r="M75" s="155"/>
      <c r="N75" s="155"/>
    </row>
    <row r="76" spans="1:14" x14ac:dyDescent="0.2">
      <c r="B76" s="292" t="s">
        <v>39</v>
      </c>
      <c r="C76" s="50"/>
      <c r="D76" s="158"/>
      <c r="E76" s="158"/>
      <c r="F76" s="86"/>
      <c r="H76" s="86"/>
      <c r="I76" s="86"/>
      <c r="J76" s="86"/>
      <c r="K76" s="77"/>
      <c r="L76" s="77"/>
      <c r="M76" s="155"/>
      <c r="N76" s="155"/>
    </row>
    <row r="77" spans="1:14" x14ac:dyDescent="0.2">
      <c r="B77" s="292" t="s">
        <v>38</v>
      </c>
      <c r="C77" s="50"/>
      <c r="D77" s="158"/>
      <c r="E77" s="158"/>
      <c r="F77" s="86"/>
      <c r="H77" s="86"/>
      <c r="I77" s="86"/>
      <c r="J77" s="86"/>
      <c r="K77" s="77"/>
      <c r="L77" s="77"/>
      <c r="M77" s="155"/>
      <c r="N77" s="155"/>
    </row>
    <row r="78" spans="1:14" ht="60" x14ac:dyDescent="0.2">
      <c r="B78" s="292" t="s">
        <v>3</v>
      </c>
      <c r="C78" s="50"/>
      <c r="D78" s="158" t="s">
        <v>151</v>
      </c>
      <c r="E78" s="158" t="s">
        <v>163</v>
      </c>
      <c r="F78" s="86"/>
      <c r="H78" s="86"/>
      <c r="I78" s="86"/>
      <c r="J78" s="86"/>
      <c r="K78" s="77"/>
      <c r="L78" s="77"/>
      <c r="M78" s="155"/>
      <c r="N78" s="155"/>
    </row>
    <row r="79" spans="1:14" ht="24" x14ac:dyDescent="0.2">
      <c r="B79" s="292" t="s">
        <v>41</v>
      </c>
      <c r="C79" s="50"/>
      <c r="D79" s="158" t="s">
        <v>152</v>
      </c>
      <c r="E79" s="158" t="s">
        <v>164</v>
      </c>
      <c r="F79" s="86"/>
      <c r="H79" s="86"/>
      <c r="I79" s="86"/>
      <c r="J79" s="86"/>
      <c r="K79" s="77"/>
      <c r="L79" s="77"/>
      <c r="M79" s="155"/>
      <c r="N79" s="155"/>
    </row>
    <row r="80" spans="1:14" x14ac:dyDescent="0.2">
      <c r="B80" s="292" t="s">
        <v>40</v>
      </c>
      <c r="C80" s="50"/>
      <c r="D80" s="158" t="s">
        <v>153</v>
      </c>
      <c r="E80" s="235"/>
      <c r="F80" s="86"/>
      <c r="H80" s="86"/>
      <c r="I80" s="86"/>
      <c r="J80" s="86"/>
      <c r="K80" s="77"/>
      <c r="L80" s="77"/>
      <c r="M80" s="155"/>
      <c r="N80" s="155"/>
    </row>
    <row r="81" spans="1:14" x14ac:dyDescent="0.2">
      <c r="B81" s="292" t="s">
        <v>99</v>
      </c>
      <c r="C81" s="50"/>
      <c r="D81" s="158"/>
      <c r="E81" s="158"/>
      <c r="F81" s="86"/>
      <c r="H81" s="86"/>
      <c r="I81" s="86"/>
      <c r="J81" s="86"/>
      <c r="K81" s="77"/>
      <c r="L81" s="77"/>
      <c r="M81" s="155"/>
      <c r="N81" s="155"/>
    </row>
    <row r="82" spans="1:14" x14ac:dyDescent="0.2">
      <c r="B82" s="292" t="s">
        <v>100</v>
      </c>
      <c r="C82" s="50"/>
      <c r="D82" s="158"/>
      <c r="E82" s="158"/>
      <c r="F82" s="86"/>
      <c r="G82" s="87"/>
      <c r="H82" s="86"/>
      <c r="I82" s="86"/>
      <c r="J82" s="86"/>
      <c r="K82" s="77"/>
      <c r="L82" s="77"/>
      <c r="M82" s="155"/>
      <c r="N82" s="155"/>
    </row>
    <row r="83" spans="1:14" x14ac:dyDescent="0.2">
      <c r="B83" s="292" t="s">
        <v>8</v>
      </c>
      <c r="C83" s="50"/>
      <c r="D83" s="158"/>
      <c r="E83" s="158"/>
      <c r="F83" s="86"/>
      <c r="G83" s="87"/>
      <c r="H83" s="86"/>
      <c r="I83" s="86"/>
      <c r="J83" s="86"/>
      <c r="K83" s="77"/>
      <c r="L83" s="77"/>
      <c r="M83" s="155"/>
      <c r="N83" s="155"/>
    </row>
    <row r="84" spans="1:14" ht="20.100000000000001" customHeight="1" thickBot="1" x14ac:dyDescent="0.25">
      <c r="B84" s="297" t="s">
        <v>1</v>
      </c>
      <c r="C84" s="50"/>
      <c r="D84" s="159"/>
      <c r="E84" s="159"/>
      <c r="F84" s="86"/>
      <c r="G84" s="87"/>
      <c r="H84" s="86"/>
      <c r="I84" s="86"/>
      <c r="J84" s="86"/>
      <c r="K84" s="77"/>
      <c r="L84" s="77"/>
    </row>
    <row r="85" spans="1:14" x14ac:dyDescent="0.2">
      <c r="B85" s="50"/>
      <c r="C85" s="50"/>
      <c r="D85" s="86"/>
      <c r="F85" s="86"/>
      <c r="G85" s="86"/>
      <c r="H85" s="87"/>
      <c r="I85" s="86"/>
      <c r="J85" s="86"/>
      <c r="K85" s="86"/>
      <c r="L85" s="86"/>
    </row>
    <row r="86" spans="1:14" s="77" customFormat="1" ht="15" x14ac:dyDescent="0.2">
      <c r="A86" s="39" t="s">
        <v>68</v>
      </c>
      <c r="B86" s="51"/>
      <c r="C86" s="51"/>
      <c r="D86" s="51"/>
      <c r="E86" s="86"/>
      <c r="F86" s="86"/>
      <c r="G86" s="86"/>
      <c r="H86" s="86"/>
      <c r="I86" s="86"/>
      <c r="J86" s="86"/>
      <c r="K86" s="86"/>
      <c r="L86" s="86"/>
      <c r="M86" s="89"/>
      <c r="N86" s="89"/>
    </row>
    <row r="87" spans="1:14" s="77" customFormat="1" ht="11.25" customHeight="1" thickBot="1" x14ac:dyDescent="0.25">
      <c r="A87" s="39"/>
      <c r="B87" s="51"/>
      <c r="C87" s="51"/>
      <c r="D87" s="51"/>
      <c r="E87" s="86"/>
      <c r="F87" s="86"/>
      <c r="G87" s="86"/>
      <c r="H87" s="86"/>
      <c r="I87" s="86"/>
      <c r="J87" s="86"/>
      <c r="K87" s="86"/>
      <c r="L87" s="86"/>
      <c r="M87" s="89"/>
      <c r="N87" s="89"/>
    </row>
    <row r="88" spans="1:14" ht="12.75" customHeight="1" x14ac:dyDescent="0.2">
      <c r="B88" s="49" t="s">
        <v>66</v>
      </c>
      <c r="D88" s="288" t="s">
        <v>52</v>
      </c>
      <c r="E88" s="288" t="s">
        <v>150</v>
      </c>
      <c r="F88" s="288" t="s">
        <v>79</v>
      </c>
      <c r="G88" s="86"/>
      <c r="H88" s="86"/>
      <c r="I88" s="86"/>
      <c r="J88" s="86"/>
    </row>
    <row r="89" spans="1:14" ht="13.5" customHeight="1" thickBot="1" x14ac:dyDescent="0.25">
      <c r="B89" s="49" t="s">
        <v>64</v>
      </c>
      <c r="D89" s="289" t="s">
        <v>54</v>
      </c>
      <c r="E89" s="289" t="s">
        <v>82</v>
      </c>
      <c r="F89" s="289" t="s">
        <v>78</v>
      </c>
      <c r="G89" s="90"/>
      <c r="H89" s="90"/>
      <c r="I89" s="86"/>
      <c r="J89" s="91"/>
    </row>
    <row r="90" spans="1:14" ht="20.100000000000001" customHeight="1" x14ac:dyDescent="0.2">
      <c r="B90" s="294" t="s">
        <v>92</v>
      </c>
      <c r="C90" s="50"/>
      <c r="D90" s="114"/>
      <c r="E90" s="166" t="s">
        <v>159</v>
      </c>
      <c r="F90" s="127"/>
      <c r="G90" s="86"/>
      <c r="H90" s="86"/>
      <c r="I90" s="86"/>
      <c r="J90" s="86"/>
    </row>
    <row r="91" spans="1:14" ht="20.100000000000001" customHeight="1" x14ac:dyDescent="0.2">
      <c r="B91" s="295" t="s">
        <v>93</v>
      </c>
      <c r="C91" s="50"/>
      <c r="D91" s="115"/>
      <c r="E91" s="165" t="s">
        <v>165</v>
      </c>
      <c r="F91" s="108"/>
      <c r="G91" s="86"/>
      <c r="H91" s="86"/>
      <c r="I91" s="86"/>
      <c r="J91" s="86"/>
    </row>
    <row r="92" spans="1:14" ht="20.100000000000001" customHeight="1" x14ac:dyDescent="0.2">
      <c r="B92" s="292" t="s">
        <v>39</v>
      </c>
      <c r="C92" s="50"/>
      <c r="D92" s="117"/>
      <c r="E92" s="167"/>
      <c r="F92" s="119"/>
      <c r="G92" s="86"/>
      <c r="H92" s="86"/>
      <c r="I92" s="86"/>
      <c r="J92" s="86"/>
    </row>
    <row r="93" spans="1:14" ht="20.100000000000001" customHeight="1" x14ac:dyDescent="0.2">
      <c r="B93" s="292" t="s">
        <v>38</v>
      </c>
      <c r="C93" s="50"/>
      <c r="D93" s="117"/>
      <c r="E93" s="167"/>
      <c r="F93" s="108"/>
      <c r="G93" s="86"/>
      <c r="H93" s="86"/>
      <c r="I93" s="86"/>
      <c r="J93" s="86"/>
    </row>
    <row r="94" spans="1:14" ht="20.100000000000001" customHeight="1" x14ac:dyDescent="0.2">
      <c r="B94" s="292" t="s">
        <v>94</v>
      </c>
      <c r="C94" s="50"/>
      <c r="D94" s="167"/>
      <c r="E94" s="165"/>
      <c r="F94" s="108"/>
      <c r="G94" s="86"/>
      <c r="I94" s="86"/>
      <c r="J94" s="86"/>
    </row>
    <row r="95" spans="1:14" ht="20.100000000000001" customHeight="1" x14ac:dyDescent="0.2">
      <c r="B95" s="292" t="s">
        <v>95</v>
      </c>
      <c r="C95" s="50"/>
      <c r="D95" s="167"/>
      <c r="E95" s="165"/>
      <c r="F95" s="108"/>
      <c r="G95" s="86"/>
      <c r="I95" s="86"/>
      <c r="J95" s="86"/>
    </row>
    <row r="96" spans="1:14" ht="20.100000000000001" customHeight="1" x14ac:dyDescent="0.2">
      <c r="B96" s="292" t="s">
        <v>41</v>
      </c>
      <c r="C96" s="50"/>
      <c r="D96" s="167"/>
      <c r="E96" s="116"/>
      <c r="F96" s="108"/>
      <c r="G96" s="86"/>
      <c r="I96" s="86"/>
      <c r="J96" s="86"/>
    </row>
    <row r="97" spans="2:14" ht="20.100000000000001" customHeight="1" x14ac:dyDescent="0.2">
      <c r="B97" s="292" t="s">
        <v>40</v>
      </c>
      <c r="C97" s="50"/>
      <c r="D97" s="165"/>
      <c r="E97" s="116"/>
      <c r="F97" s="108"/>
      <c r="G97" s="86"/>
      <c r="I97" s="86"/>
      <c r="J97" s="86"/>
    </row>
    <row r="98" spans="2:14" ht="20.100000000000001" customHeight="1" thickBot="1" x14ac:dyDescent="0.25">
      <c r="B98" s="298" t="s">
        <v>1</v>
      </c>
      <c r="C98" s="50"/>
      <c r="D98" s="102"/>
      <c r="E98" s="118"/>
      <c r="F98" s="128"/>
      <c r="G98" s="86"/>
      <c r="I98" s="86"/>
      <c r="J98" s="86"/>
    </row>
    <row r="99" spans="2:14" ht="15.75" customHeight="1" thickBot="1" x14ac:dyDescent="0.25">
      <c r="B99" s="431" t="s">
        <v>46</v>
      </c>
      <c r="C99" s="432"/>
      <c r="D99" s="432"/>
      <c r="E99" s="432"/>
      <c r="F99" s="433"/>
      <c r="G99" s="52"/>
      <c r="I99" s="52"/>
      <c r="J99" s="52"/>
      <c r="K99" s="52"/>
      <c r="L99" s="52"/>
    </row>
    <row r="100" spans="2:14" x14ac:dyDescent="0.2">
      <c r="B100" s="295" t="s">
        <v>92</v>
      </c>
      <c r="C100" s="50"/>
      <c r="D100" s="156"/>
      <c r="E100" s="168" t="s">
        <v>159</v>
      </c>
      <c r="F100" s="156"/>
      <c r="G100" s="86"/>
      <c r="H100" s="90"/>
      <c r="I100" s="90"/>
      <c r="M100" s="155"/>
      <c r="N100" s="155"/>
    </row>
    <row r="101" spans="2:14" x14ac:dyDescent="0.2">
      <c r="B101" s="295" t="s">
        <v>93</v>
      </c>
      <c r="C101" s="50"/>
      <c r="D101" s="158"/>
      <c r="E101" s="169" t="s">
        <v>165</v>
      </c>
      <c r="F101" s="158"/>
      <c r="G101" s="86"/>
      <c r="H101" s="90"/>
      <c r="I101" s="90"/>
      <c r="M101" s="155"/>
      <c r="N101" s="155"/>
    </row>
    <row r="102" spans="2:14" x14ac:dyDescent="0.2">
      <c r="B102" s="292" t="s">
        <v>94</v>
      </c>
      <c r="C102" s="50"/>
      <c r="D102" s="158"/>
      <c r="E102" s="167"/>
      <c r="F102" s="158"/>
      <c r="G102" s="86"/>
      <c r="H102" s="90"/>
      <c r="I102" s="90"/>
      <c r="M102" s="155"/>
      <c r="N102" s="155"/>
    </row>
    <row r="103" spans="2:14" x14ac:dyDescent="0.2">
      <c r="B103" s="292" t="s">
        <v>95</v>
      </c>
      <c r="C103" s="50"/>
      <c r="D103" s="158"/>
      <c r="E103" s="166"/>
      <c r="F103" s="158"/>
      <c r="G103" s="86"/>
      <c r="H103" s="90"/>
      <c r="I103" s="90"/>
      <c r="M103" s="155"/>
      <c r="N103" s="155"/>
    </row>
    <row r="104" spans="2:14" x14ac:dyDescent="0.2">
      <c r="B104" s="292" t="s">
        <v>41</v>
      </c>
      <c r="C104" s="50"/>
      <c r="D104" s="158"/>
      <c r="E104" s="166"/>
      <c r="F104" s="158"/>
      <c r="G104" s="86"/>
      <c r="H104" s="90"/>
      <c r="I104" s="90"/>
      <c r="M104" s="155"/>
      <c r="N104" s="155"/>
    </row>
    <row r="105" spans="2:14" x14ac:dyDescent="0.2">
      <c r="B105" s="292" t="s">
        <v>40</v>
      </c>
      <c r="C105" s="50"/>
      <c r="D105" s="158"/>
      <c r="E105" s="165"/>
      <c r="F105" s="158"/>
      <c r="G105" s="86"/>
      <c r="H105" s="90"/>
      <c r="I105" s="90"/>
      <c r="M105" s="155"/>
      <c r="N105" s="155"/>
    </row>
    <row r="106" spans="2:14" ht="13.5" thickBot="1" x14ac:dyDescent="0.25">
      <c r="B106" s="296" t="s">
        <v>1</v>
      </c>
      <c r="C106" s="50"/>
      <c r="D106" s="159"/>
      <c r="E106" s="93"/>
      <c r="F106" s="159"/>
      <c r="G106" s="86"/>
      <c r="H106" s="90"/>
      <c r="I106" s="90"/>
      <c r="M106" s="155"/>
      <c r="N106" s="155"/>
    </row>
  </sheetData>
  <sheetProtection algorithmName="SHA-512" hashValue="JaLmETzuIckwUakQhQqanhoqZnOj9G10OIByCJpmioBOvAll8NmlE2GZNRofB8KzEuO+k9I+mMH57dllWbtxnA==" saltValue="H1UiiBywGA92tIY0lOGzGw==" spinCount="100000" sheet="1" objects="1" scenarios="1"/>
  <mergeCells count="33">
    <mergeCell ref="B99:F99"/>
    <mergeCell ref="I46:J46"/>
    <mergeCell ref="I47:J47"/>
    <mergeCell ref="I48:J48"/>
    <mergeCell ref="I49:J49"/>
    <mergeCell ref="D54:D55"/>
    <mergeCell ref="D71:D72"/>
    <mergeCell ref="E71:E72"/>
    <mergeCell ref="I45:J45"/>
    <mergeCell ref="I32:J32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33:J33"/>
    <mergeCell ref="I34:J34"/>
    <mergeCell ref="E7:J8"/>
    <mergeCell ref="A8:B8"/>
    <mergeCell ref="J10:K10"/>
    <mergeCell ref="M10:N10"/>
    <mergeCell ref="D30:D31"/>
    <mergeCell ref="E30:E31"/>
    <mergeCell ref="F30:F31"/>
    <mergeCell ref="G30:G31"/>
    <mergeCell ref="I30:J30"/>
    <mergeCell ref="I31:J31"/>
    <mergeCell ref="I29:J29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F6E8A08-19D8-429A-8CC7-4C4E02085B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CF38E01-9366-4739-ACFA-71D51D4899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3D5E65-2C45-47C5-A360-6FFE2BD6666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ALUMNOS ATENDIDOS</vt:lpstr>
      <vt:lpstr>ACADEMIA-CLASES DEPORTIVAS</vt:lpstr>
      <vt:lpstr>EQUIPOS REPRESENTATIVOS</vt:lpstr>
      <vt:lpstr>TORNEOS INTERNOS</vt:lpstr>
      <vt:lpstr>LOGROS 2019</vt:lpstr>
      <vt:lpstr>'ACADEMIA-CLASES DEPORTIVAS'!Área_de_impresión</vt:lpstr>
      <vt:lpstr>'ALUMNOS ATENDIDOS'!Área_de_impresión</vt:lpstr>
      <vt:lpstr>'TORNEOS INTERNOS'!Área_de_impresión</vt:lpstr>
      <vt:lpstr>'ACADEMIA-CLASES DEPORTIVAS'!Títulos_a_imprimir</vt:lpstr>
    </vt:vector>
  </TitlesOfParts>
  <Company>CONADEIP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Flores Amezcua</dc:creator>
  <cp:lastModifiedBy>Usuario de Windows</cp:lastModifiedBy>
  <cp:lastPrinted>2019-06-11T20:43:53Z</cp:lastPrinted>
  <dcterms:created xsi:type="dcterms:W3CDTF">2004-03-09T23:34:04Z</dcterms:created>
  <dcterms:modified xsi:type="dcterms:W3CDTF">2020-02-07T19:00:33Z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