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5" yWindow="270" windowWidth="9165" windowHeight="5325" tabRatio="920"/>
  </bookViews>
  <sheets>
    <sheet name="ALUMNOS ATENDIDOS" sheetId="4" r:id="rId1"/>
    <sheet name="ACADEMIA-CLASES DEPORTIVAS" sheetId="6" r:id="rId2"/>
    <sheet name="EQUIPOS REPRESENTATIVOS" sheetId="7" r:id="rId3"/>
    <sheet name="TORNEOS INTERNOS" sheetId="5" r:id="rId4"/>
    <sheet name="LOGROS Y PARTICIPACIONES" sheetId="8" r:id="rId5"/>
  </sheets>
  <definedNames>
    <definedName name="_xlnm.Print_Area" localSheetId="1">'ACADEMIA-CLASES DEPORTIVAS'!$A$1:$K$70</definedName>
    <definedName name="_xlnm.Print_Area" localSheetId="0">'ALUMNOS ATENDIDOS'!$A$1:$J$51</definedName>
    <definedName name="_xlnm.Print_Area" localSheetId="4">'LOGROS Y PARTICIPACIONES'!$A$1:$L$104</definedName>
    <definedName name="_xlnm.Print_Area" localSheetId="3">'TORNEOS INTERNOS'!$A$1:$V$77</definedName>
    <definedName name="_xlnm.Print_Titles" localSheetId="1">'ACADEMIA-CLASES DEPORTIVAS'!$10:$12</definedName>
  </definedNames>
  <calcPr calcId="145621"/>
  <fileRecoveryPr autoRecover="0"/>
</workbook>
</file>

<file path=xl/calcChain.xml><?xml version="1.0" encoding="utf-8"?>
<calcChain xmlns="http://schemas.openxmlformats.org/spreadsheetml/2006/main">
  <c r="O23" i="5" l="1"/>
  <c r="C13" i="4"/>
  <c r="T20" i="5" l="1"/>
  <c r="R20" i="5"/>
  <c r="Q20" i="5"/>
  <c r="O20" i="5"/>
  <c r="N20" i="5"/>
  <c r="L20" i="5"/>
  <c r="K20" i="5"/>
  <c r="I20" i="5"/>
  <c r="H20" i="5"/>
  <c r="F20" i="5"/>
  <c r="T19" i="5"/>
  <c r="R19" i="5"/>
  <c r="Q19" i="5"/>
  <c r="O19" i="5"/>
  <c r="N19" i="5"/>
  <c r="L19" i="5"/>
  <c r="K19" i="5"/>
  <c r="I19" i="5"/>
  <c r="H19" i="5"/>
  <c r="F19" i="5"/>
  <c r="T18" i="5"/>
  <c r="R18" i="5"/>
  <c r="Q18" i="5"/>
  <c r="O18" i="5"/>
  <c r="N18" i="5"/>
  <c r="L18" i="5"/>
  <c r="K18" i="5"/>
  <c r="I18" i="5"/>
  <c r="H18" i="5"/>
  <c r="F18" i="5"/>
  <c r="T17" i="5"/>
  <c r="R17" i="5"/>
  <c r="Q17" i="5"/>
  <c r="O17" i="5"/>
  <c r="N17" i="5"/>
  <c r="L17" i="5"/>
  <c r="K17" i="5"/>
  <c r="I17" i="5"/>
  <c r="H17" i="5"/>
  <c r="F17" i="5"/>
  <c r="T16" i="5"/>
  <c r="R16" i="5"/>
  <c r="Q16" i="5"/>
  <c r="O16" i="5"/>
  <c r="N16" i="5"/>
  <c r="L16" i="5"/>
  <c r="K16" i="5"/>
  <c r="I16" i="5"/>
  <c r="H16" i="5"/>
  <c r="F16" i="5"/>
  <c r="T15" i="5"/>
  <c r="R15" i="5"/>
  <c r="Q15" i="5"/>
  <c r="O15" i="5"/>
  <c r="N15" i="5"/>
  <c r="L15" i="5"/>
  <c r="K15" i="5"/>
  <c r="I15" i="5"/>
  <c r="H15" i="5"/>
  <c r="F15" i="5"/>
  <c r="C18" i="5"/>
  <c r="C17" i="5"/>
  <c r="C16" i="5"/>
  <c r="C15" i="5"/>
  <c r="E20" i="5"/>
  <c r="C20" i="5"/>
  <c r="E17" i="5"/>
  <c r="H24" i="6" l="1"/>
  <c r="H47" i="4"/>
  <c r="H46" i="4"/>
  <c r="G47" i="4"/>
  <c r="H69" i="6"/>
  <c r="H41" i="4"/>
  <c r="H47" i="6" l="1"/>
  <c r="E19" i="5" l="1"/>
  <c r="C19" i="5"/>
  <c r="E16" i="5"/>
  <c r="E15" i="5"/>
  <c r="G62" i="6"/>
  <c r="G24" i="6"/>
  <c r="N33" i="7"/>
  <c r="M33" i="7"/>
  <c r="L33" i="7"/>
  <c r="F33" i="7"/>
  <c r="E33" i="7"/>
  <c r="J33" i="7"/>
  <c r="I33" i="7"/>
  <c r="K33" i="7"/>
  <c r="Q35" i="5"/>
  <c r="G18" i="4" s="1"/>
  <c r="J21" i="7"/>
  <c r="G16" i="4"/>
  <c r="E18" i="5" l="1"/>
  <c r="G40" i="4" l="1"/>
  <c r="O53" i="5" l="1"/>
  <c r="P53" i="5"/>
  <c r="Q53" i="5"/>
  <c r="T75" i="5" l="1"/>
  <c r="T76" i="5" s="1"/>
  <c r="H48" i="4" s="1"/>
  <c r="H50" i="4" s="1"/>
  <c r="S75" i="5"/>
  <c r="R75" i="5"/>
  <c r="Q75" i="5"/>
  <c r="Q76" i="5" s="1"/>
  <c r="G48" i="4" s="1"/>
  <c r="P75" i="5"/>
  <c r="O75" i="5"/>
  <c r="T67" i="5"/>
  <c r="T68" i="5" s="1"/>
  <c r="H42" i="4" s="1"/>
  <c r="S67" i="5"/>
  <c r="R67" i="5"/>
  <c r="Q67" i="5"/>
  <c r="Q68" i="5" s="1"/>
  <c r="G42" i="4" s="1"/>
  <c r="P67" i="5"/>
  <c r="O67" i="5"/>
  <c r="T61" i="5"/>
  <c r="T62" i="5" s="1"/>
  <c r="H36" i="4" s="1"/>
  <c r="S61" i="5"/>
  <c r="R61" i="5"/>
  <c r="Q61" i="5"/>
  <c r="Q62" i="5" s="1"/>
  <c r="G36" i="4" s="1"/>
  <c r="P61" i="5"/>
  <c r="O61" i="5"/>
  <c r="T53" i="5"/>
  <c r="T54" i="5" s="1"/>
  <c r="H30" i="4" s="1"/>
  <c r="S53" i="5"/>
  <c r="R53" i="5"/>
  <c r="Q54" i="5"/>
  <c r="T42" i="5"/>
  <c r="T43" i="5" s="1"/>
  <c r="H24" i="4" s="1"/>
  <c r="S42" i="5"/>
  <c r="R42" i="5"/>
  <c r="Q42" i="5"/>
  <c r="Q43" i="5" s="1"/>
  <c r="G24" i="4" s="1"/>
  <c r="P42" i="5"/>
  <c r="O42" i="5"/>
  <c r="T35" i="5"/>
  <c r="S35" i="5"/>
  <c r="R35" i="5"/>
  <c r="Q36" i="5"/>
  <c r="P35" i="5"/>
  <c r="O35" i="5"/>
  <c r="N66" i="7"/>
  <c r="M66" i="7"/>
  <c r="L66" i="7"/>
  <c r="K66" i="7"/>
  <c r="N59" i="7"/>
  <c r="M59" i="7"/>
  <c r="L59" i="7"/>
  <c r="K59" i="7"/>
  <c r="N52" i="7"/>
  <c r="M52" i="7"/>
  <c r="L52" i="7"/>
  <c r="K52" i="7"/>
  <c r="N40" i="7"/>
  <c r="M40" i="7"/>
  <c r="L40" i="7"/>
  <c r="K40" i="7"/>
  <c r="N21" i="7"/>
  <c r="M21" i="7"/>
  <c r="L21" i="7"/>
  <c r="G17" i="4" s="1"/>
  <c r="K21" i="7"/>
  <c r="G69" i="6"/>
  <c r="G46" i="4" s="1"/>
  <c r="G50" i="4" s="1"/>
  <c r="H62" i="6"/>
  <c r="H40" i="4" s="1"/>
  <c r="H58" i="6"/>
  <c r="H34" i="4" s="1"/>
  <c r="G58" i="6"/>
  <c r="G34" i="4" s="1"/>
  <c r="H28" i="4"/>
  <c r="G47" i="6"/>
  <c r="H37" i="6"/>
  <c r="H22" i="4" s="1"/>
  <c r="G37" i="6"/>
  <c r="H16" i="4"/>
  <c r="R43" i="5" l="1"/>
  <c r="H17" i="4"/>
  <c r="M41" i="7"/>
  <c r="H23" i="4"/>
  <c r="H26" i="4" s="1"/>
  <c r="M53" i="7"/>
  <c r="H29" i="4"/>
  <c r="H32" i="4" s="1"/>
  <c r="M60" i="7"/>
  <c r="H44" i="4" s="1"/>
  <c r="M67" i="7"/>
  <c r="G22" i="4"/>
  <c r="G13" i="6"/>
  <c r="G23" i="4"/>
  <c r="G29" i="4"/>
  <c r="G44" i="4"/>
  <c r="T36" i="5"/>
  <c r="H18" i="4"/>
  <c r="H20" i="4" s="1"/>
  <c r="R36" i="5"/>
  <c r="R76" i="5"/>
  <c r="G30" i="4"/>
  <c r="G28" i="4"/>
  <c r="O43" i="5"/>
  <c r="H13" i="6"/>
  <c r="O68" i="5"/>
  <c r="R62" i="5"/>
  <c r="R54" i="5"/>
  <c r="O36" i="5"/>
  <c r="O62" i="5"/>
  <c r="O76" i="5"/>
  <c r="O54" i="5"/>
  <c r="R68" i="5"/>
  <c r="T21" i="5"/>
  <c r="Q21" i="5"/>
  <c r="K41" i="7"/>
  <c r="K22" i="7"/>
  <c r="M22" i="7"/>
  <c r="K53" i="7"/>
  <c r="K13" i="7" s="1"/>
  <c r="K60" i="7"/>
  <c r="G41" i="4" s="1"/>
  <c r="K67" i="7"/>
  <c r="M34" i="7"/>
  <c r="H35" i="4" s="1"/>
  <c r="H38" i="4" s="1"/>
  <c r="K34" i="7"/>
  <c r="M13" i="7" l="1"/>
  <c r="H13" i="4"/>
  <c r="G35" i="4"/>
  <c r="G38" i="4" s="1"/>
  <c r="G32" i="4"/>
  <c r="R21" i="5"/>
  <c r="G26" i="4"/>
  <c r="O21" i="5"/>
  <c r="G20" i="4"/>
  <c r="R23" i="5" l="1"/>
  <c r="G13" i="4"/>
  <c r="G14" i="4" s="1"/>
  <c r="L53" i="5" l="1"/>
  <c r="M53" i="5"/>
  <c r="N53" i="5"/>
  <c r="N54" i="5" s="1"/>
  <c r="L54" i="5" l="1"/>
  <c r="F30" i="4" l="1"/>
  <c r="H42" i="5" l="1"/>
  <c r="F42" i="5"/>
  <c r="C42" i="5"/>
  <c r="D42" i="5"/>
  <c r="E42" i="5"/>
  <c r="G42" i="5"/>
  <c r="I42" i="5"/>
  <c r="J42" i="5"/>
  <c r="K42" i="5"/>
  <c r="L42" i="5"/>
  <c r="M42" i="5"/>
  <c r="N42" i="5"/>
  <c r="C37" i="6"/>
  <c r="D37" i="6"/>
  <c r="E37" i="6"/>
  <c r="E22" i="4" s="1"/>
  <c r="F37" i="6"/>
  <c r="F22" i="4" s="1"/>
  <c r="F43" i="5" l="1"/>
  <c r="N75" i="5"/>
  <c r="M75" i="5"/>
  <c r="L75" i="5"/>
  <c r="K75" i="5"/>
  <c r="J75" i="5"/>
  <c r="I75" i="5"/>
  <c r="N67" i="5"/>
  <c r="M67" i="5"/>
  <c r="L67" i="5"/>
  <c r="K67" i="5"/>
  <c r="J67" i="5"/>
  <c r="I67" i="5"/>
  <c r="N61" i="5"/>
  <c r="M61" i="5"/>
  <c r="L61" i="5"/>
  <c r="K61" i="5"/>
  <c r="J61" i="5"/>
  <c r="I61" i="5"/>
  <c r="K53" i="5"/>
  <c r="J53" i="5"/>
  <c r="I53" i="5"/>
  <c r="N43" i="5"/>
  <c r="F24" i="4" s="1"/>
  <c r="L43" i="5"/>
  <c r="K43" i="5"/>
  <c r="E24" i="4" s="1"/>
  <c r="N35" i="5"/>
  <c r="M35" i="5"/>
  <c r="L35" i="5"/>
  <c r="K35" i="5"/>
  <c r="J35" i="5"/>
  <c r="I35" i="5"/>
  <c r="J66" i="7"/>
  <c r="I66" i="7"/>
  <c r="H66" i="7"/>
  <c r="G66" i="7"/>
  <c r="G67" i="7" s="1"/>
  <c r="J59" i="7"/>
  <c r="I59" i="7"/>
  <c r="H59" i="7"/>
  <c r="G59" i="7"/>
  <c r="G60" i="7" s="1"/>
  <c r="J52" i="7"/>
  <c r="I52" i="7"/>
  <c r="H52" i="7"/>
  <c r="G52" i="7"/>
  <c r="G53" i="7" s="1"/>
  <c r="J40" i="7"/>
  <c r="I40" i="7"/>
  <c r="H40" i="7"/>
  <c r="G40" i="7"/>
  <c r="H33" i="7"/>
  <c r="G33" i="7"/>
  <c r="I21" i="7"/>
  <c r="H21" i="7"/>
  <c r="G21" i="7"/>
  <c r="E69" i="6"/>
  <c r="E46" i="4" s="1"/>
  <c r="F69" i="6"/>
  <c r="F46" i="4" s="1"/>
  <c r="E62" i="6"/>
  <c r="E40" i="4" s="1"/>
  <c r="F62" i="6"/>
  <c r="F40" i="4" s="1"/>
  <c r="E58" i="6"/>
  <c r="E34" i="4" s="1"/>
  <c r="F58" i="6"/>
  <c r="F34" i="4" s="1"/>
  <c r="E47" i="6"/>
  <c r="E28" i="4" s="1"/>
  <c r="F47" i="6"/>
  <c r="F28" i="4" s="1"/>
  <c r="E24" i="6"/>
  <c r="E16" i="4" s="1"/>
  <c r="F24" i="6"/>
  <c r="F16" i="4" s="1"/>
  <c r="E13" i="6"/>
  <c r="G22" i="7" l="1"/>
  <c r="G34" i="7"/>
  <c r="F17" i="4"/>
  <c r="I60" i="7"/>
  <c r="I54" i="5"/>
  <c r="I62" i="5"/>
  <c r="L62" i="5"/>
  <c r="I53" i="7"/>
  <c r="F29" i="4"/>
  <c r="F32" i="4" s="1"/>
  <c r="L36" i="5"/>
  <c r="N36" i="5"/>
  <c r="F18" i="4"/>
  <c r="N76" i="5"/>
  <c r="F48" i="4"/>
  <c r="N68" i="5"/>
  <c r="F42" i="4"/>
  <c r="I67" i="7"/>
  <c r="F47" i="4"/>
  <c r="F41" i="4"/>
  <c r="N62" i="5"/>
  <c r="F36" i="4"/>
  <c r="I34" i="7"/>
  <c r="F35" i="4"/>
  <c r="I41" i="7"/>
  <c r="F23" i="4"/>
  <c r="F26" i="4" s="1"/>
  <c r="K76" i="5"/>
  <c r="E48" i="4"/>
  <c r="K36" i="5"/>
  <c r="E18" i="4"/>
  <c r="K54" i="5"/>
  <c r="E30" i="4"/>
  <c r="K68" i="5"/>
  <c r="E42" i="4"/>
  <c r="K62" i="5"/>
  <c r="E36" i="4"/>
  <c r="E17" i="4"/>
  <c r="E35" i="4"/>
  <c r="E29" i="4"/>
  <c r="E41" i="4"/>
  <c r="E47" i="4"/>
  <c r="G41" i="7"/>
  <c r="G13" i="7" s="1"/>
  <c r="E23" i="4"/>
  <c r="E26" i="4" s="1"/>
  <c r="I68" i="5"/>
  <c r="I43" i="5"/>
  <c r="I36" i="5"/>
  <c r="L76" i="5"/>
  <c r="I76" i="5"/>
  <c r="L68" i="5"/>
  <c r="I22" i="7"/>
  <c r="F13" i="6"/>
  <c r="N21" i="5" l="1"/>
  <c r="I13" i="7"/>
  <c r="F50" i="4"/>
  <c r="F20" i="4"/>
  <c r="F44" i="4"/>
  <c r="F38" i="4"/>
  <c r="E38" i="4"/>
  <c r="K21" i="5"/>
  <c r="I23" i="5" s="1"/>
  <c r="I21" i="5"/>
  <c r="E50" i="4"/>
  <c r="E32" i="4"/>
  <c r="E20" i="4"/>
  <c r="E44" i="4"/>
  <c r="L21" i="5"/>
  <c r="H53" i="5"/>
  <c r="F53" i="5"/>
  <c r="H35" i="5"/>
  <c r="H36" i="5" s="1"/>
  <c r="G35" i="5"/>
  <c r="F35" i="5"/>
  <c r="F66" i="7"/>
  <c r="E66" i="7"/>
  <c r="F59" i="7"/>
  <c r="E59" i="7"/>
  <c r="F52" i="7"/>
  <c r="E52" i="7"/>
  <c r="E53" i="7" s="1"/>
  <c r="F40" i="7"/>
  <c r="E40" i="7"/>
  <c r="E34" i="7"/>
  <c r="F21" i="7"/>
  <c r="E21" i="7"/>
  <c r="D69" i="6"/>
  <c r="D62" i="6"/>
  <c r="D58" i="6"/>
  <c r="D47" i="6"/>
  <c r="D24" i="6"/>
  <c r="L23" i="5" l="1"/>
  <c r="E22" i="7"/>
  <c r="E41" i="7"/>
  <c r="F13" i="4"/>
  <c r="E60" i="7"/>
  <c r="E67" i="7"/>
  <c r="F36" i="5"/>
  <c r="E13" i="4"/>
  <c r="D13" i="6"/>
  <c r="H61" i="5"/>
  <c r="G61" i="5"/>
  <c r="F61" i="5"/>
  <c r="E14" i="4" l="1"/>
  <c r="D46" i="4"/>
  <c r="D36" i="4"/>
  <c r="D28" i="4"/>
  <c r="H75" i="5"/>
  <c r="H76" i="5" s="1"/>
  <c r="G75" i="5"/>
  <c r="F75" i="5"/>
  <c r="H67" i="5"/>
  <c r="H68" i="5" s="1"/>
  <c r="G67" i="5"/>
  <c r="F67" i="5"/>
  <c r="H62" i="5"/>
  <c r="F62" i="5"/>
  <c r="H54" i="5"/>
  <c r="G53" i="5"/>
  <c r="F54" i="5" s="1"/>
  <c r="H43" i="5"/>
  <c r="D24" i="4" s="1"/>
  <c r="D29" i="4"/>
  <c r="D17" i="4"/>
  <c r="D40" i="4"/>
  <c r="D34" i="4"/>
  <c r="D22" i="4"/>
  <c r="D16" i="4"/>
  <c r="F68" i="5" l="1"/>
  <c r="F76" i="5"/>
  <c r="D18" i="4"/>
  <c r="D20" i="4" s="1"/>
  <c r="D30" i="4"/>
  <c r="D32" i="4" s="1"/>
  <c r="D48" i="4"/>
  <c r="D42" i="4"/>
  <c r="D47" i="4"/>
  <c r="D41" i="4"/>
  <c r="D35" i="4"/>
  <c r="D38" i="4" s="1"/>
  <c r="D23" i="4"/>
  <c r="D26" i="4" s="1"/>
  <c r="H21" i="5"/>
  <c r="E13" i="7"/>
  <c r="F21" i="5" l="1"/>
  <c r="D50" i="4"/>
  <c r="D44" i="4"/>
  <c r="D13" i="4" l="1"/>
  <c r="E75" i="5"/>
  <c r="D75" i="5"/>
  <c r="C75" i="5"/>
  <c r="E67" i="5"/>
  <c r="D67" i="5"/>
  <c r="C67" i="5"/>
  <c r="E61" i="5"/>
  <c r="D61" i="5"/>
  <c r="C61" i="5"/>
  <c r="E53" i="5"/>
  <c r="D53" i="5"/>
  <c r="C53" i="5"/>
  <c r="E43" i="5"/>
  <c r="C24" i="4" s="1"/>
  <c r="E35" i="5"/>
  <c r="C18" i="4" s="1"/>
  <c r="D35" i="5"/>
  <c r="C35" i="5"/>
  <c r="D66" i="7"/>
  <c r="C66" i="7"/>
  <c r="D59" i="7"/>
  <c r="C59" i="7"/>
  <c r="D52" i="7"/>
  <c r="C52" i="7"/>
  <c r="D40" i="7"/>
  <c r="C40" i="7"/>
  <c r="D33" i="7"/>
  <c r="C33" i="7"/>
  <c r="D21" i="7"/>
  <c r="C21" i="7"/>
  <c r="C69" i="6"/>
  <c r="C46" i="4" s="1"/>
  <c r="C62" i="6"/>
  <c r="C40" i="4" s="1"/>
  <c r="C58" i="6"/>
  <c r="C34" i="4" s="1"/>
  <c r="C47" i="6"/>
  <c r="C28" i="4" s="1"/>
  <c r="C22" i="4"/>
  <c r="C24" i="6"/>
  <c r="C22" i="7" l="1"/>
  <c r="C36" i="5"/>
  <c r="C23" i="4"/>
  <c r="C26" i="4" s="1"/>
  <c r="C16" i="4"/>
  <c r="C13" i="6"/>
  <c r="E36" i="5"/>
  <c r="E54" i="5"/>
  <c r="C30" i="4"/>
  <c r="E68" i="5"/>
  <c r="C42" i="4"/>
  <c r="E62" i="5"/>
  <c r="C36" i="4"/>
  <c r="E76" i="5"/>
  <c r="C48" i="4"/>
  <c r="C34" i="7"/>
  <c r="C41" i="7"/>
  <c r="C53" i="7"/>
  <c r="C60" i="7"/>
  <c r="C67" i="7"/>
  <c r="C43" i="5"/>
  <c r="C54" i="5"/>
  <c r="C62" i="5"/>
  <c r="C68" i="5"/>
  <c r="C76" i="5"/>
  <c r="C17" i="4"/>
  <c r="C29" i="4"/>
  <c r="C35" i="4"/>
  <c r="C41" i="4"/>
  <c r="C47" i="4"/>
  <c r="C13" i="7" l="1"/>
  <c r="E21" i="5"/>
  <c r="C23" i="5" s="1"/>
  <c r="C20" i="4"/>
  <c r="C44" i="4"/>
  <c r="C32" i="4"/>
  <c r="C50" i="4"/>
  <c r="C38" i="4"/>
  <c r="C21" i="5"/>
  <c r="F23" i="5" s="1"/>
  <c r="C14" i="4" l="1"/>
</calcChain>
</file>

<file path=xl/sharedStrings.xml><?xml version="1.0" encoding="utf-8"?>
<sst xmlns="http://schemas.openxmlformats.org/spreadsheetml/2006/main" count="509" uniqueCount="185">
  <si>
    <t>Atletismo</t>
  </si>
  <si>
    <t>Porra</t>
  </si>
  <si>
    <t>Basquetbol</t>
  </si>
  <si>
    <t>Futbol Soccer</t>
  </si>
  <si>
    <t>Futbol Rápido</t>
  </si>
  <si>
    <t>Futbol Uruguayo</t>
  </si>
  <si>
    <t>Equipos Representativos</t>
  </si>
  <si>
    <t>Acondicionamiento Físico</t>
  </si>
  <si>
    <t>Tae Kwon Do</t>
  </si>
  <si>
    <t>Torneos Internos</t>
  </si>
  <si>
    <t>Tenis</t>
  </si>
  <si>
    <t>CONADEIP</t>
  </si>
  <si>
    <t>CONDDE</t>
  </si>
  <si>
    <t xml:space="preserve">Lasallistas </t>
  </si>
  <si>
    <t>Nacionales</t>
  </si>
  <si>
    <t>Regionales</t>
  </si>
  <si>
    <t>Juvenil "C"</t>
  </si>
  <si>
    <t>1ra. Fuerza</t>
  </si>
  <si>
    <t>Universidad</t>
  </si>
  <si>
    <t>Prepa</t>
  </si>
  <si>
    <t>Ajedrez</t>
  </si>
  <si>
    <t>Total</t>
  </si>
  <si>
    <t>Subtotal</t>
  </si>
  <si>
    <t>Programa Deportivo</t>
  </si>
  <si>
    <t>Estatal</t>
  </si>
  <si>
    <t>Nacional</t>
  </si>
  <si>
    <t>Voleibol</t>
  </si>
  <si>
    <t>Futbolito</t>
  </si>
  <si>
    <t>Excursionismo</t>
  </si>
  <si>
    <t>Fútbol</t>
  </si>
  <si>
    <t>Volibol</t>
  </si>
  <si>
    <t>Voliebol</t>
  </si>
  <si>
    <t>Futbol</t>
  </si>
  <si>
    <t>Américas</t>
  </si>
  <si>
    <t>Salamanca</t>
  </si>
  <si>
    <t>Juan Alonso de Torres</t>
  </si>
  <si>
    <t>Futbol Rápido Preparatoria</t>
  </si>
  <si>
    <t>Futbol Rápido Universidad</t>
  </si>
  <si>
    <t>Basquet Varonil</t>
  </si>
  <si>
    <t>Basquet Femenil</t>
  </si>
  <si>
    <t>Futbol Rápido Femenil</t>
  </si>
  <si>
    <t>Futbol Rápido Varonil</t>
  </si>
  <si>
    <t>Voleibol Varonil</t>
  </si>
  <si>
    <t>Voleibol Femenil</t>
  </si>
  <si>
    <t>San Francisco -Preparatoria</t>
  </si>
  <si>
    <t>Futbol Sala</t>
  </si>
  <si>
    <t>Voleibol Mixto</t>
  </si>
  <si>
    <t>Sub Total</t>
  </si>
  <si>
    <t>San Francisco -Secundaria</t>
  </si>
  <si>
    <t>TOTAL GENERAL</t>
  </si>
  <si>
    <t>Educación Física</t>
  </si>
  <si>
    <t>Campestre</t>
  </si>
  <si>
    <t>Total General</t>
  </si>
  <si>
    <t xml:space="preserve">Total General </t>
  </si>
  <si>
    <t>LIGA</t>
  </si>
  <si>
    <t xml:space="preserve">LIGA </t>
  </si>
  <si>
    <t>MUNICIPAL</t>
  </si>
  <si>
    <t>INTERPREPAS</t>
  </si>
  <si>
    <t>Equipos Varoniles</t>
  </si>
  <si>
    <t>Equipos Femeniles</t>
  </si>
  <si>
    <t>Alumnos participantes</t>
  </si>
  <si>
    <t>Alumnos participantes en Equipos 
Representativos</t>
  </si>
  <si>
    <t>Alumnos participantes en Clases deportivas</t>
  </si>
  <si>
    <t>Alumnos  participantes en Equipos Varoniles</t>
  </si>
  <si>
    <t>Alumnas  participantes en Equipos Femeniles</t>
  </si>
  <si>
    <t xml:space="preserve">DEPORTES </t>
  </si>
  <si>
    <t>DEPORTES</t>
  </si>
  <si>
    <t>Ámbito</t>
  </si>
  <si>
    <t>Categoría</t>
  </si>
  <si>
    <t>Liga</t>
  </si>
  <si>
    <t>RESULTADOS DE SELECCIONES DEPORTIVAS DE CAMPUS SALAMANCA</t>
  </si>
  <si>
    <t>RESULTADOS DE SELECCIONES DEPORTIVAS DE CAMPUS SAN FRANCISCO</t>
  </si>
  <si>
    <t>Multideportes 1, 2 y 3</t>
  </si>
  <si>
    <t xml:space="preserve">Equipos </t>
  </si>
  <si>
    <t xml:space="preserve">Alumnos   </t>
  </si>
  <si>
    <t>Equipos</t>
  </si>
  <si>
    <t>Alumnos</t>
  </si>
  <si>
    <t>Handball Femenil</t>
  </si>
  <si>
    <t>Handball Varonil</t>
  </si>
  <si>
    <t>Handball</t>
  </si>
  <si>
    <t>Clase Educación Física</t>
  </si>
  <si>
    <t>zona 513</t>
  </si>
  <si>
    <t xml:space="preserve">Juegos </t>
  </si>
  <si>
    <t>Aerobicos/Zumba</t>
  </si>
  <si>
    <t>Academias/Clases Deportivas</t>
  </si>
  <si>
    <t>INTERESCOLARES</t>
  </si>
  <si>
    <t>Deportes de raqueta</t>
  </si>
  <si>
    <t>Torneos Internos Institucional por Categoría</t>
  </si>
  <si>
    <t>Squash</t>
  </si>
  <si>
    <t xml:space="preserve">Campestre </t>
  </si>
  <si>
    <t>RESULTADOS DE SELECCIONES DEPORTIVAS DE CAMPUS JUAN ALONSO DE TORRES</t>
  </si>
  <si>
    <t>RESULTADOS DE SELECCIONES DEPORTIVAS DE CAMPUS AMÉRICAS</t>
  </si>
  <si>
    <t xml:space="preserve">Futbolito </t>
  </si>
  <si>
    <t xml:space="preserve">Futbol Rápido </t>
  </si>
  <si>
    <t>Gimnasio de Pesas</t>
  </si>
  <si>
    <t>Fútbol Rápido</t>
  </si>
  <si>
    <t>Fútbol Soccer</t>
  </si>
  <si>
    <t>Basquetbol Varonil</t>
  </si>
  <si>
    <t>Basquetbol  Femenil</t>
  </si>
  <si>
    <t>Futbol Soccer Femenil</t>
  </si>
  <si>
    <t>Futbol Soccer Varonil</t>
  </si>
  <si>
    <t>Futbol Uruguayo Personal</t>
  </si>
  <si>
    <t xml:space="preserve">Futbol </t>
  </si>
  <si>
    <t>Activación Física y Deportiva</t>
  </si>
  <si>
    <t>Gimnasio Pesas</t>
  </si>
  <si>
    <t>Voleibol Playa Femenil</t>
  </si>
  <si>
    <t>Voleibol Playa Varonil</t>
  </si>
  <si>
    <t>Jazz</t>
  </si>
  <si>
    <t>Spin</t>
  </si>
  <si>
    <t>Gimnasia Aerobica</t>
  </si>
  <si>
    <t>San Francisco - Preparatoria</t>
  </si>
  <si>
    <t>Ene - Jul 2014</t>
  </si>
  <si>
    <t>Ene-Jul 2014</t>
  </si>
  <si>
    <t>Ago-Dic 2014</t>
  </si>
  <si>
    <t xml:space="preserve">Nacionales </t>
  </si>
  <si>
    <t xml:space="preserve">MUNICIPAL </t>
  </si>
  <si>
    <t xml:space="preserve">INTERPREPAS </t>
  </si>
  <si>
    <t xml:space="preserve">ESTATAL </t>
  </si>
  <si>
    <t>Yoga</t>
  </si>
  <si>
    <t>Entrenamiento Funcional</t>
  </si>
  <si>
    <t>Tenis Femenil</t>
  </si>
  <si>
    <t xml:space="preserve">Tenis Varonil </t>
  </si>
  <si>
    <t>Futbol Asociación Varonil</t>
  </si>
  <si>
    <t>Futbol Asociación Femenil</t>
  </si>
  <si>
    <t>Hockey sobre pasto</t>
  </si>
  <si>
    <t>Hockey  Femenil</t>
  </si>
  <si>
    <t>Hockey  Varonil</t>
  </si>
  <si>
    <t>Liga deportiva Universitaria</t>
  </si>
  <si>
    <t xml:space="preserve">CONDDE </t>
  </si>
  <si>
    <t>Total Fitness</t>
  </si>
  <si>
    <t xml:space="preserve">Multideportes 1y 2 </t>
  </si>
  <si>
    <t>Cross Fit</t>
  </si>
  <si>
    <t>Spinning</t>
  </si>
  <si>
    <t>Tenis de Mesa</t>
  </si>
  <si>
    <t xml:space="preserve">Excursionismo </t>
  </si>
  <si>
    <t>COMPARATIVO DE ALUMNOS ATENDIDOS EN ACTIVIDADES DEPORTIVAS 2014-2016</t>
  </si>
  <si>
    <t>Ene - Jun 2016</t>
  </si>
  <si>
    <t>Jul-Dic 2016</t>
  </si>
  <si>
    <t>Ene - Jun 2015</t>
  </si>
  <si>
    <t>Jul-Dic 2015</t>
  </si>
  <si>
    <t>COMPARATIVO DE ALUMNOS EN CLASES DEPORTIVAS 2014-2016</t>
  </si>
  <si>
    <t>Ene-Jun 2015</t>
  </si>
  <si>
    <t>Ene-Jun 2016</t>
  </si>
  <si>
    <t>COMPARATIVO DE ALUMNOS EN EQUIPOS REPRESENTATIVOS 2014-2016</t>
  </si>
  <si>
    <t>COMPARATIVO DE NÚMERO DE EQUIPOS Y ALUMNOS PARTICIPANTES 2014-2016</t>
  </si>
  <si>
    <t>RESULTADOS DE EQUIPOS REPRESENTATIVOS  DE LA UNIVERSIDAD 2016</t>
  </si>
  <si>
    <t xml:space="preserve">3er. Lugar </t>
  </si>
  <si>
    <t xml:space="preserve">1er. Lugar </t>
  </si>
  <si>
    <t xml:space="preserve">4to. Lugar </t>
  </si>
  <si>
    <t>2do. Lugar</t>
  </si>
  <si>
    <t>1er. . Lugar</t>
  </si>
  <si>
    <t>1er. Lugar</t>
  </si>
  <si>
    <t xml:space="preserve">2do. Lugar </t>
  </si>
  <si>
    <t xml:space="preserve">CONADEIP-ABE </t>
  </si>
  <si>
    <t xml:space="preserve">1er.. Lugar </t>
  </si>
  <si>
    <t xml:space="preserve">15vo. Lugar </t>
  </si>
  <si>
    <t>5to. Lugar</t>
  </si>
  <si>
    <t>LIGA 2016</t>
  </si>
  <si>
    <t>4to. Lugar</t>
  </si>
  <si>
    <t>6to. Lugar</t>
  </si>
  <si>
    <t>3° Lugar en torneo interprepas futbol femenil.</t>
  </si>
  <si>
    <t xml:space="preserve">1° Lugar Copa del Colegio Patria </t>
  </si>
  <si>
    <t>2° Lugar liga premier</t>
  </si>
  <si>
    <t xml:space="preserve">1° Torneo relampago liga premier, 3° Copa Hispano </t>
  </si>
  <si>
    <t>3° Torneo relampago liga premier , 1° Copa Patria</t>
  </si>
  <si>
    <t>Participación</t>
  </si>
  <si>
    <t xml:space="preserve">6to. Lugar </t>
  </si>
  <si>
    <t xml:space="preserve">1er. Lugar (serie B) </t>
  </si>
  <si>
    <t>8vo. Lugar Nacional</t>
  </si>
  <si>
    <t xml:space="preserve">5to. Eliminatoria </t>
  </si>
  <si>
    <t xml:space="preserve">2do. Eliminatoria </t>
  </si>
  <si>
    <t>3ro. Eliminatoria</t>
  </si>
  <si>
    <t>3er. (primera mitad)</t>
  </si>
  <si>
    <t>4to. Lugar Nacional
8vo. Lugar Nacional</t>
  </si>
  <si>
    <t xml:space="preserve">6to. Lugar Nacional 
5to. Lugar Nacional </t>
  </si>
  <si>
    <t xml:space="preserve">9no. Lugar Nacional (ABE) Div.II 
1er. Lugar (primera mitad) </t>
  </si>
  <si>
    <t xml:space="preserve">6to. Dvi. II Zona Baío - Occidente
2do. Lugar primera mitad) </t>
  </si>
  <si>
    <t xml:space="preserve">9no.  Lugar Nacional 1ra. Fza.
1er. Lugar (primera mitad) </t>
  </si>
  <si>
    <t xml:space="preserve">19 Lugar Nacional 
21vo Lugar nacional </t>
  </si>
  <si>
    <t>3er. Lugar  (2da. Div.)
1er. Lugar eliminatoria</t>
  </si>
  <si>
    <t>3er. Lugar</t>
  </si>
  <si>
    <t xml:space="preserve">5to. Lugar
4to. Lugar </t>
  </si>
  <si>
    <t>Pendiente</t>
  </si>
  <si>
    <t xml:space="preserve">4to. Eliminatoria </t>
  </si>
  <si>
    <t>7mo. Lugar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</si>
</sst>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rgb="FFA7946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4">
    <xf numFmtId="0" fontId="0" fillId="0" borderId="0" xfId="0"/>
    <xf numFmtId="0" fontId="2" fillId="2" borderId="0" xfId="0" applyFont="1" applyFill="1" applyBorder="1" applyAlignment="1" applyProtection="1">
      <alignment horizontal="center"/>
      <protection hidden="1"/>
    </xf>
    <xf numFmtId="0" fontId="6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1" fillId="2" borderId="9" xfId="0" applyNumberFormat="1" applyFont="1" applyFill="1" applyBorder="1" applyAlignment="1" applyProtection="1">
      <alignment horizontal="center"/>
      <protection hidden="1"/>
    </xf>
    <xf numFmtId="0" fontId="1" fillId="2" borderId="35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5" xfId="0" applyNumberFormat="1" applyFont="1" applyFill="1" applyBorder="1" applyAlignment="1" applyProtection="1">
      <alignment horizontal="center"/>
      <protection hidden="1"/>
    </xf>
    <xf numFmtId="0" fontId="1" fillId="2" borderId="6" xfId="0" applyNumberFormat="1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right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3" fontId="2" fillId="2" borderId="0" xfId="0" applyNumberFormat="1" applyFont="1" applyFill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left"/>
      <protection hidden="1"/>
    </xf>
    <xf numFmtId="0" fontId="1" fillId="2" borderId="3" xfId="0" applyNumberFormat="1" applyFont="1" applyFill="1" applyBorder="1" applyAlignment="1" applyProtection="1">
      <alignment horizontal="center"/>
      <protection hidden="1"/>
    </xf>
    <xf numFmtId="0" fontId="1" fillId="2" borderId="24" xfId="0" applyNumberFormat="1" applyFont="1" applyFill="1" applyBorder="1" applyAlignment="1" applyProtection="1">
      <alignment horizontal="center"/>
      <protection hidden="1"/>
    </xf>
    <xf numFmtId="0" fontId="1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35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Protection="1"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Protection="1"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1" fillId="2" borderId="54" xfId="0" applyNumberFormat="1" applyFont="1" applyFill="1" applyBorder="1" applyAlignment="1" applyProtection="1">
      <alignment horizontal="center"/>
      <protection hidden="1"/>
    </xf>
    <xf numFmtId="0" fontId="1" fillId="2" borderId="8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50" xfId="0" applyNumberFormat="1" applyFont="1" applyFill="1" applyBorder="1" applyAlignment="1" applyProtection="1">
      <alignment horizontal="center" vertical="center"/>
      <protection hidden="1"/>
    </xf>
    <xf numFmtId="0" fontId="1" fillId="2" borderId="54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protection hidden="1"/>
    </xf>
    <xf numFmtId="0" fontId="12" fillId="2" borderId="0" xfId="0" applyFont="1" applyFill="1" applyAlignment="1" applyProtection="1">
      <protection hidden="1"/>
    </xf>
    <xf numFmtId="0" fontId="11" fillId="2" borderId="0" xfId="0" applyFont="1" applyFill="1" applyAlignment="1" applyProtection="1"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10" fillId="2" borderId="35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5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10" fillId="2" borderId="22" xfId="0" applyNumberFormat="1" applyFont="1" applyFill="1" applyBorder="1" applyAlignment="1" applyProtection="1">
      <alignment horizontal="center"/>
      <protection hidden="1"/>
    </xf>
    <xf numFmtId="0" fontId="10" fillId="2" borderId="21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protection hidden="1"/>
    </xf>
    <xf numFmtId="0" fontId="1" fillId="2" borderId="2" xfId="0" applyFont="1" applyFill="1" applyBorder="1" applyAlignment="1" applyProtection="1">
      <protection hidden="1"/>
    </xf>
    <xf numFmtId="0" fontId="2" fillId="2" borderId="11" xfId="0" applyNumberFormat="1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protection hidden="1"/>
    </xf>
    <xf numFmtId="0" fontId="1" fillId="2" borderId="32" xfId="0" applyNumberFormat="1" applyFont="1" applyFill="1" applyBorder="1" applyAlignment="1" applyProtection="1">
      <alignment horizontal="center"/>
      <protection hidden="1"/>
    </xf>
    <xf numFmtId="0" fontId="1" fillId="2" borderId="47" xfId="0" applyNumberFormat="1" applyFont="1" applyFill="1" applyBorder="1" applyAlignment="1" applyProtection="1">
      <alignment horizontal="center"/>
      <protection hidden="1"/>
    </xf>
    <xf numFmtId="0" fontId="1" fillId="2" borderId="21" xfId="0" applyNumberFormat="1" applyFont="1" applyFill="1" applyBorder="1" applyAlignment="1" applyProtection="1">
      <alignment horizontal="center"/>
      <protection hidden="1"/>
    </xf>
    <xf numFmtId="0" fontId="1" fillId="2" borderId="45" xfId="0" applyNumberFormat="1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Protection="1">
      <protection hidden="1"/>
    </xf>
    <xf numFmtId="0" fontId="1" fillId="2" borderId="42" xfId="0" applyFont="1" applyFill="1" applyBorder="1" applyProtection="1">
      <protection hidden="1"/>
    </xf>
    <xf numFmtId="0" fontId="1" fillId="2" borderId="8" xfId="0" applyNumberFormat="1" applyFont="1" applyFill="1" applyBorder="1" applyAlignment="1" applyProtection="1">
      <alignment horizontal="center"/>
      <protection hidden="1"/>
    </xf>
    <xf numFmtId="0" fontId="1" fillId="2" borderId="4" xfId="0" applyNumberFormat="1" applyFont="1" applyFill="1" applyBorder="1" applyAlignment="1" applyProtection="1">
      <alignment horizontal="center"/>
      <protection hidden="1"/>
    </xf>
    <xf numFmtId="0" fontId="1" fillId="2" borderId="17" xfId="0" applyNumberFormat="1" applyFont="1" applyFill="1" applyBorder="1" applyAlignment="1" applyProtection="1">
      <alignment horizontal="center"/>
      <protection hidden="1"/>
    </xf>
    <xf numFmtId="0" fontId="1" fillId="2" borderId="23" xfId="0" applyNumberFormat="1" applyFont="1" applyFill="1" applyBorder="1" applyAlignment="1" applyProtection="1">
      <alignment horizontal="center"/>
      <protection hidden="1"/>
    </xf>
    <xf numFmtId="0" fontId="1" fillId="2" borderId="52" xfId="0" applyNumberFormat="1" applyFont="1" applyFill="1" applyBorder="1" applyAlignment="1" applyProtection="1">
      <alignment horizontal="center"/>
      <protection hidden="1"/>
    </xf>
    <xf numFmtId="0" fontId="1" fillId="2" borderId="22" xfId="0" applyNumberFormat="1" applyFont="1" applyFill="1" applyBorder="1" applyAlignment="1" applyProtection="1">
      <alignment horizontal="center" vertical="center"/>
      <protection hidden="1"/>
    </xf>
    <xf numFmtId="0" fontId="1" fillId="2" borderId="21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1" fillId="2" borderId="52" xfId="0" applyNumberFormat="1" applyFont="1" applyFill="1" applyBorder="1" applyAlignment="1" applyProtection="1">
      <alignment horizontal="center" vertical="center"/>
      <protection hidden="1"/>
    </xf>
    <xf numFmtId="0" fontId="1" fillId="2" borderId="45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7" fillId="2" borderId="58" xfId="0" applyFont="1" applyFill="1" applyBorder="1" applyAlignment="1" applyProtection="1">
      <alignment horizontal="center" vertical="center" wrapText="1"/>
      <protection hidden="1"/>
    </xf>
    <xf numFmtId="0" fontId="7" fillId="2" borderId="31" xfId="0" applyFont="1" applyFill="1" applyBorder="1" applyAlignment="1" applyProtection="1">
      <alignment horizontal="center" vertical="center" wrapText="1"/>
      <protection hidden="1"/>
    </xf>
    <xf numFmtId="0" fontId="7" fillId="2" borderId="34" xfId="0" applyFont="1" applyFill="1" applyBorder="1" applyAlignment="1" applyProtection="1">
      <alignment horizontal="center" vertical="center" wrapText="1"/>
      <protection hidden="1"/>
    </xf>
    <xf numFmtId="0" fontId="7" fillId="2" borderId="56" xfId="0" applyFont="1" applyFill="1" applyBorder="1" applyAlignment="1" applyProtection="1">
      <alignment horizontal="center" vertical="center" wrapText="1"/>
      <protection hidden="1"/>
    </xf>
    <xf numFmtId="0" fontId="1" fillId="2" borderId="14" xfId="0" applyNumberFormat="1" applyFont="1" applyFill="1" applyBorder="1" applyAlignment="1" applyProtection="1">
      <alignment horizontal="left" vertical="justify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41" fontId="1" fillId="2" borderId="0" xfId="0" applyNumberFormat="1" applyFont="1" applyFill="1" applyBorder="1" applyAlignment="1" applyProtection="1">
      <alignment horizontal="center" wrapText="1"/>
      <protection hidden="1"/>
    </xf>
    <xf numFmtId="0" fontId="10" fillId="2" borderId="49" xfId="0" applyFont="1" applyFill="1" applyBorder="1" applyAlignment="1" applyProtection="1">
      <alignment horizontal="center" vertical="center" wrapText="1"/>
      <protection hidden="1"/>
    </xf>
    <xf numFmtId="0" fontId="10" fillId="2" borderId="33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protection hidden="1"/>
    </xf>
    <xf numFmtId="0" fontId="1" fillId="2" borderId="33" xfId="0" applyFont="1" applyFill="1" applyBorder="1" applyAlignment="1" applyProtection="1">
      <protection hidden="1"/>
    </xf>
    <xf numFmtId="0" fontId="1" fillId="2" borderId="1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18" xfId="0" applyFont="1" applyFill="1" applyBorder="1" applyAlignment="1" applyProtection="1">
      <alignment horizontal="center" wrapText="1"/>
      <protection hidden="1"/>
    </xf>
    <xf numFmtId="0" fontId="7" fillId="2" borderId="10" xfId="0" applyFont="1" applyFill="1" applyBorder="1" applyAlignment="1" applyProtection="1">
      <alignment horizontal="center" wrapText="1"/>
      <protection hidden="1"/>
    </xf>
    <xf numFmtId="0" fontId="7" fillId="2" borderId="11" xfId="0" applyFont="1" applyFill="1" applyBorder="1" applyAlignment="1" applyProtection="1">
      <alignment horizontal="center" wrapText="1"/>
      <protection hidden="1"/>
    </xf>
    <xf numFmtId="0" fontId="7" fillId="2" borderId="26" xfId="0" applyFont="1" applyFill="1" applyBorder="1" applyAlignment="1" applyProtection="1">
      <alignment horizont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protection hidden="1"/>
    </xf>
    <xf numFmtId="0" fontId="16" fillId="2" borderId="0" xfId="3" applyFont="1" applyFill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14" xfId="0" applyNumberFormat="1" applyFont="1" applyFill="1" applyBorder="1" applyAlignment="1" applyProtection="1">
      <alignment horizontal="left"/>
      <protection hidden="1"/>
    </xf>
    <xf numFmtId="0" fontId="10" fillId="2" borderId="2" xfId="0" applyNumberFormat="1" applyFont="1" applyFill="1" applyBorder="1" applyAlignment="1" applyProtection="1">
      <alignment horizontal="left"/>
      <protection hidden="1"/>
    </xf>
    <xf numFmtId="0" fontId="10" fillId="2" borderId="45" xfId="0" applyNumberFormat="1" applyFont="1" applyFill="1" applyBorder="1" applyAlignment="1" applyProtection="1">
      <alignment horizontal="center"/>
      <protection hidden="1"/>
    </xf>
    <xf numFmtId="0" fontId="10" fillId="2" borderId="35" xfId="0" applyNumberFormat="1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protection hidden="1"/>
    </xf>
    <xf numFmtId="0" fontId="1" fillId="2" borderId="4" xfId="0" applyFont="1" applyFill="1" applyBorder="1" applyAlignment="1" applyProtection="1"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" fillId="2" borderId="53" xfId="0" applyNumberFormat="1" applyFont="1" applyFill="1" applyBorder="1" applyAlignment="1" applyProtection="1">
      <alignment horizontal="center"/>
      <protection hidden="1"/>
    </xf>
    <xf numFmtId="3" fontId="1" fillId="2" borderId="30" xfId="0" applyNumberFormat="1" applyFont="1" applyFill="1" applyBorder="1" applyAlignment="1" applyProtection="1">
      <alignment horizontal="center"/>
      <protection hidden="1"/>
    </xf>
    <xf numFmtId="0" fontId="1" fillId="2" borderId="33" xfId="0" applyNumberFormat="1" applyFont="1" applyFill="1" applyBorder="1" applyAlignment="1" applyProtection="1">
      <alignment horizontal="center"/>
      <protection hidden="1"/>
    </xf>
    <xf numFmtId="0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0" fillId="2" borderId="16" xfId="0" applyNumberFormat="1" applyFont="1" applyFill="1" applyBorder="1" applyAlignment="1" applyProtection="1">
      <alignment horizontal="center"/>
      <protection hidden="1"/>
    </xf>
    <xf numFmtId="0" fontId="10" fillId="2" borderId="30" xfId="0" applyNumberFormat="1" applyFont="1" applyFill="1" applyBorder="1" applyAlignment="1" applyProtection="1">
      <alignment horizontal="left"/>
      <protection hidden="1"/>
    </xf>
    <xf numFmtId="0" fontId="10" fillId="2" borderId="15" xfId="0" applyNumberFormat="1" applyFont="1" applyFill="1" applyBorder="1" applyAlignment="1" applyProtection="1">
      <alignment horizontal="left"/>
      <protection hidden="1"/>
    </xf>
    <xf numFmtId="0" fontId="10" fillId="2" borderId="6" xfId="0" applyNumberFormat="1" applyFont="1" applyFill="1" applyBorder="1" applyAlignment="1" applyProtection="1">
      <alignment horizontal="center"/>
      <protection hidden="1"/>
    </xf>
    <xf numFmtId="0" fontId="1" fillId="2" borderId="36" xfId="0" applyNumberFormat="1" applyFont="1" applyFill="1" applyBorder="1" applyAlignment="1" applyProtection="1">
      <alignment horizontal="center"/>
      <protection hidden="1"/>
    </xf>
    <xf numFmtId="0" fontId="1" fillId="2" borderId="47" xfId="0" applyNumberFormat="1" applyFont="1" applyFill="1" applyBorder="1" applyAlignment="1" applyProtection="1">
      <alignment horizontal="center" vertical="center"/>
      <protection hidden="1"/>
    </xf>
    <xf numFmtId="0" fontId="1" fillId="2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45" xfId="0" applyFont="1" applyFill="1" applyBorder="1" applyAlignment="1" applyProtection="1">
      <alignment horizontal="center" vertical="center" wrapText="1"/>
      <protection hidden="1"/>
    </xf>
    <xf numFmtId="0" fontId="10" fillId="2" borderId="47" xfId="0" applyFont="1" applyFill="1" applyBorder="1" applyAlignment="1" applyProtection="1">
      <alignment horizontal="center" vertical="center" wrapText="1"/>
      <protection hidden="1"/>
    </xf>
    <xf numFmtId="0" fontId="9" fillId="2" borderId="47" xfId="1" applyNumberFormat="1" applyFont="1" applyFill="1" applyBorder="1" applyAlignment="1" applyProtection="1">
      <alignment horizontal="center"/>
      <protection hidden="1"/>
    </xf>
    <xf numFmtId="0" fontId="9" fillId="2" borderId="36" xfId="1" applyNumberFormat="1" applyFont="1" applyFill="1" applyBorder="1" applyAlignment="1" applyProtection="1">
      <alignment horizontal="center"/>
      <protection hidden="1"/>
    </xf>
    <xf numFmtId="0" fontId="9" fillId="2" borderId="33" xfId="0" applyNumberFormat="1" applyFont="1" applyFill="1" applyBorder="1" applyAlignment="1" applyProtection="1">
      <alignment horizontal="center"/>
      <protection hidden="1"/>
    </xf>
    <xf numFmtId="0" fontId="9" fillId="2" borderId="47" xfId="0" applyNumberFormat="1" applyFont="1" applyFill="1" applyBorder="1" applyAlignment="1" applyProtection="1">
      <alignment horizontal="center"/>
      <protection hidden="1"/>
    </xf>
    <xf numFmtId="0" fontId="9" fillId="2" borderId="36" xfId="0" applyNumberFormat="1" applyFont="1" applyFill="1" applyBorder="1" applyAlignment="1" applyProtection="1">
      <alignment horizontal="center"/>
      <protection hidden="1"/>
    </xf>
    <xf numFmtId="0" fontId="9" fillId="2" borderId="12" xfId="1" applyNumberFormat="1" applyFont="1" applyFill="1" applyBorder="1" applyAlignment="1" applyProtection="1">
      <alignment horizontal="center"/>
      <protection hidden="1"/>
    </xf>
    <xf numFmtId="0" fontId="9" fillId="2" borderId="12" xfId="0" applyNumberFormat="1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" fillId="2" borderId="34" xfId="0" applyNumberFormat="1" applyFont="1" applyFill="1" applyBorder="1" applyAlignment="1" applyProtection="1">
      <alignment horizontal="center"/>
      <protection hidden="1"/>
    </xf>
    <xf numFmtId="0" fontId="2" fillId="2" borderId="18" xfId="0" applyNumberFormat="1" applyFont="1" applyFill="1" applyBorder="1" applyAlignment="1" applyProtection="1">
      <alignment horizontal="center" vertical="center"/>
      <protection hidden="1"/>
    </xf>
    <xf numFmtId="0" fontId="2" fillId="2" borderId="26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NumberFormat="1" applyFont="1" applyFill="1" applyBorder="1" applyAlignment="1" applyProtection="1">
      <alignment horizontal="center" vertical="center"/>
      <protection hidden="1"/>
    </xf>
    <xf numFmtId="3" fontId="2" fillId="2" borderId="44" xfId="0" applyNumberFormat="1" applyFont="1" applyFill="1" applyBorder="1" applyAlignment="1" applyProtection="1">
      <alignment horizontal="right"/>
      <protection hidden="1"/>
    </xf>
    <xf numFmtId="3" fontId="2" fillId="2" borderId="27" xfId="0" applyNumberFormat="1" applyFont="1" applyFill="1" applyBorder="1" applyAlignment="1" applyProtection="1">
      <alignment horizontal="right"/>
      <protection hidden="1"/>
    </xf>
    <xf numFmtId="0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2" fillId="2" borderId="56" xfId="0" applyNumberFormat="1" applyFont="1" applyFill="1" applyBorder="1" applyAlignment="1" applyProtection="1">
      <alignment horizontal="center" vertical="center"/>
      <protection hidden="1"/>
    </xf>
    <xf numFmtId="0" fontId="2" fillId="2" borderId="56" xfId="0" applyNumberFormat="1" applyFont="1" applyFill="1" applyBorder="1" applyAlignment="1" applyProtection="1">
      <alignment horizontal="center"/>
      <protection hidden="1"/>
    </xf>
    <xf numFmtId="0" fontId="8" fillId="2" borderId="26" xfId="0" applyNumberFormat="1" applyFont="1" applyFill="1" applyBorder="1" applyAlignment="1" applyProtection="1">
      <alignment horizontal="center" vertical="center"/>
      <protection hidden="1"/>
    </xf>
    <xf numFmtId="0" fontId="8" fillId="2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NumberFormat="1" applyFont="1" applyFill="1" applyBorder="1" applyAlignment="1" applyProtection="1">
      <alignment horizontal="center" vertical="center"/>
      <protection hidden="1"/>
    </xf>
    <xf numFmtId="3" fontId="8" fillId="2" borderId="0" xfId="0" applyNumberFormat="1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6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0" fillId="2" borderId="37" xfId="0" applyFont="1" applyFill="1" applyBorder="1" applyAlignment="1" applyProtection="1">
      <alignment horizontal="center" vertical="center" wrapText="1"/>
      <protection hidden="1"/>
    </xf>
    <xf numFmtId="0" fontId="10" fillId="2" borderId="40" xfId="0" applyFont="1" applyFill="1" applyBorder="1" applyAlignment="1" applyProtection="1">
      <alignment horizontal="center" vertical="center" wrapText="1"/>
      <protection hidden="1"/>
    </xf>
    <xf numFmtId="0" fontId="10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22" xfId="0" applyNumberFormat="1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Protection="1">
      <protection hidden="1"/>
    </xf>
    <xf numFmtId="0" fontId="1" fillId="2" borderId="2" xfId="0" applyNumberFormat="1" applyFont="1" applyFill="1" applyBorder="1" applyAlignment="1" applyProtection="1">
      <alignment horizontal="left" vertical="center"/>
      <protection hidden="1"/>
    </xf>
    <xf numFmtId="0" fontId="1" fillId="2" borderId="15" xfId="0" applyNumberFormat="1" applyFont="1" applyFill="1" applyBorder="1" applyAlignment="1" applyProtection="1">
      <alignment horizontal="left" vertical="center"/>
      <protection hidden="1"/>
    </xf>
    <xf numFmtId="0" fontId="1" fillId="2" borderId="14" xfId="0" applyNumberFormat="1" applyFont="1" applyFill="1" applyBorder="1" applyAlignment="1" applyProtection="1">
      <alignment horizontal="left" vertic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/>
      <protection hidden="1"/>
    </xf>
    <xf numFmtId="0" fontId="1" fillId="2" borderId="47" xfId="0" applyFont="1" applyFill="1" applyBorder="1" applyAlignment="1" applyProtection="1">
      <alignment horizontal="center"/>
      <protection hidden="1"/>
    </xf>
    <xf numFmtId="0" fontId="10" fillId="2" borderId="1" xfId="0" applyNumberFormat="1" applyFont="1" applyFill="1" applyBorder="1" applyAlignment="1" applyProtection="1">
      <alignment horizontal="center"/>
      <protection hidden="1"/>
    </xf>
    <xf numFmtId="0" fontId="10" fillId="2" borderId="7" xfId="0" applyNumberFormat="1" applyFont="1" applyFill="1" applyBorder="1" applyAlignment="1" applyProtection="1">
      <alignment horizontal="left"/>
      <protection hidden="1"/>
    </xf>
    <xf numFmtId="0" fontId="10" fillId="2" borderId="9" xfId="0" applyNumberFormat="1" applyFont="1" applyFill="1" applyBorder="1" applyAlignment="1" applyProtection="1">
      <alignment horizontal="center"/>
      <protection hidden="1"/>
    </xf>
    <xf numFmtId="0" fontId="10" fillId="2" borderId="44" xfId="0" applyNumberFormat="1" applyFont="1" applyFill="1" applyBorder="1" applyAlignment="1" applyProtection="1">
      <alignment horizontal="left"/>
      <protection hidden="1"/>
    </xf>
    <xf numFmtId="0" fontId="10" fillId="2" borderId="5" xfId="0" applyNumberFormat="1" applyFont="1" applyFill="1" applyBorder="1" applyAlignment="1" applyProtection="1">
      <alignment horizontal="center"/>
      <protection hidden="1"/>
    </xf>
    <xf numFmtId="0" fontId="1" fillId="2" borderId="13" xfId="0" applyNumberFormat="1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51" xfId="0" applyNumberFormat="1" applyFont="1" applyFill="1" applyBorder="1" applyAlignment="1" applyProtection="1">
      <alignment horizontal="center" vertical="center"/>
      <protection hidden="1"/>
    </xf>
    <xf numFmtId="0" fontId="1" fillId="2" borderId="5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1" fillId="2" borderId="59" xfId="0" applyNumberFormat="1" applyFont="1" applyFill="1" applyBorder="1" applyAlignment="1" applyProtection="1">
      <alignment horizontal="center"/>
      <protection hidden="1"/>
    </xf>
    <xf numFmtId="0" fontId="1" fillId="2" borderId="5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1" fillId="2" borderId="54" xfId="0" applyFont="1" applyFill="1" applyBorder="1" applyAlignment="1" applyProtection="1">
      <alignment horizontal="center" vertical="center"/>
      <protection hidden="1"/>
    </xf>
    <xf numFmtId="0" fontId="1" fillId="2" borderId="60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NumberFormat="1" applyFont="1" applyFill="1" applyBorder="1" applyAlignment="1" applyProtection="1">
      <alignment horizontal="left" vertical="center"/>
      <protection hidden="1"/>
    </xf>
    <xf numFmtId="0" fontId="1" fillId="2" borderId="61" xfId="0" applyNumberFormat="1" applyFont="1" applyFill="1" applyBorder="1" applyAlignment="1" applyProtection="1">
      <alignment horizontal="center" vertical="center"/>
      <protection hidden="1"/>
    </xf>
    <xf numFmtId="0" fontId="7" fillId="4" borderId="28" xfId="0" applyFont="1" applyFill="1" applyBorder="1" applyAlignment="1" applyProtection="1">
      <alignment horizontal="center"/>
      <protection hidden="1"/>
    </xf>
    <xf numFmtId="0" fontId="7" fillId="4" borderId="29" xfId="0" applyFont="1" applyFill="1" applyBorder="1" applyAlignment="1" applyProtection="1">
      <alignment horizontal="center"/>
      <protection hidden="1"/>
    </xf>
    <xf numFmtId="0" fontId="6" fillId="3" borderId="28" xfId="0" applyNumberFormat="1" applyFont="1" applyFill="1" applyBorder="1" applyAlignment="1" applyProtection="1">
      <alignment horizontal="center" vertical="center"/>
      <protection hidden="1"/>
    </xf>
    <xf numFmtId="0" fontId="10" fillId="4" borderId="49" xfId="0" applyFont="1" applyFill="1" applyBorder="1" applyAlignment="1" applyProtection="1">
      <alignment horizontal="center" vertical="center" textRotation="90"/>
      <protection hidden="1"/>
    </xf>
    <xf numFmtId="0" fontId="10" fillId="4" borderId="41" xfId="0" applyFont="1" applyFill="1" applyBorder="1" applyAlignment="1" applyProtection="1">
      <alignment horizontal="center" vertical="center" textRotation="90"/>
      <protection hidden="1"/>
    </xf>
    <xf numFmtId="0" fontId="2" fillId="3" borderId="28" xfId="1" applyNumberFormat="1" applyFont="1" applyFill="1" applyBorder="1" applyAlignment="1" applyProtection="1">
      <alignment horizontal="center" vertical="center"/>
      <protection hidden="1"/>
    </xf>
    <xf numFmtId="0" fontId="2" fillId="3" borderId="27" xfId="1" applyNumberFormat="1" applyFont="1" applyFill="1" applyBorder="1" applyAlignment="1" applyProtection="1">
      <alignment horizontal="center" vertical="center"/>
      <protection hidden="1"/>
    </xf>
    <xf numFmtId="3" fontId="6" fillId="3" borderId="29" xfId="0" applyNumberFormat="1" applyFont="1" applyFill="1" applyBorder="1" applyAlignment="1" applyProtection="1">
      <alignment horizontal="center" vertical="center"/>
      <protection hidden="1"/>
    </xf>
    <xf numFmtId="0" fontId="2" fillId="4" borderId="47" xfId="0" applyFont="1" applyFill="1" applyBorder="1" applyAlignment="1" applyProtection="1">
      <alignment horizontal="center"/>
      <protection hidden="1"/>
    </xf>
    <xf numFmtId="0" fontId="2" fillId="4" borderId="36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1" fillId="4" borderId="21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horizontal="left" vertical="center"/>
      <protection hidden="1"/>
    </xf>
    <xf numFmtId="0" fontId="1" fillId="4" borderId="39" xfId="0" applyFont="1" applyFill="1" applyBorder="1" applyAlignment="1" applyProtection="1">
      <alignment horizontal="left" vertical="center"/>
      <protection hidden="1"/>
    </xf>
    <xf numFmtId="0" fontId="1" fillId="4" borderId="39" xfId="0" applyFont="1" applyFill="1" applyBorder="1" applyAlignment="1" applyProtection="1">
      <alignment horizontal="left" vertical="center" wrapText="1"/>
      <protection hidden="1"/>
    </xf>
    <xf numFmtId="0" fontId="1" fillId="4" borderId="38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15" xfId="0" applyFont="1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horizontal="left" vertical="center" wrapText="1"/>
      <protection hidden="1"/>
    </xf>
    <xf numFmtId="0" fontId="1" fillId="4" borderId="40" xfId="0" applyFont="1" applyFill="1" applyBorder="1" applyAlignment="1" applyProtection="1">
      <alignment horizontal="left" vertical="center" wrapText="1"/>
      <protection hidden="1"/>
    </xf>
    <xf numFmtId="0" fontId="1" fillId="4" borderId="38" xfId="0" applyFont="1" applyFill="1" applyBorder="1" applyAlignment="1" applyProtection="1">
      <alignment horizontal="left" vertical="center" wrapText="1"/>
      <protection hidden="1"/>
    </xf>
    <xf numFmtId="0" fontId="2" fillId="4" borderId="37" xfId="0" applyFont="1" applyFill="1" applyBorder="1" applyAlignment="1" applyProtection="1">
      <alignment horizontal="center" wrapText="1"/>
      <protection hidden="1"/>
    </xf>
    <xf numFmtId="0" fontId="1" fillId="4" borderId="49" xfId="0" applyFont="1" applyFill="1" applyBorder="1" applyAlignment="1" applyProtection="1">
      <alignment horizontal="left" vertical="center" wrapText="1"/>
      <protection hidden="1"/>
    </xf>
    <xf numFmtId="0" fontId="2" fillId="4" borderId="38" xfId="0" applyFont="1" applyFill="1" applyBorder="1" applyAlignment="1" applyProtection="1">
      <alignment horizontal="center" wrapText="1"/>
      <protection hidden="1"/>
    </xf>
    <xf numFmtId="0" fontId="1" fillId="4" borderId="48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6" fillId="3" borderId="44" xfId="0" applyFont="1" applyFill="1" applyBorder="1" applyAlignment="1" applyProtection="1">
      <alignment horizontal="center" vertical="center"/>
      <protection hidden="1"/>
    </xf>
    <xf numFmtId="0" fontId="2" fillId="2" borderId="26" xfId="0" applyNumberFormat="1" applyFont="1" applyFill="1" applyBorder="1" applyAlignment="1" applyProtection="1">
      <alignment horizontal="center"/>
      <protection hidden="1"/>
    </xf>
    <xf numFmtId="0" fontId="6" fillId="3" borderId="27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2" borderId="42" xfId="0" applyNumberFormat="1" applyFont="1" applyFill="1" applyBorder="1" applyAlignment="1" applyProtection="1">
      <alignment horizontal="center" vertical="center"/>
      <protection hidden="1"/>
    </xf>
    <xf numFmtId="0" fontId="2" fillId="2" borderId="27" xfId="0" applyNumberFormat="1" applyFont="1" applyFill="1" applyBorder="1" applyAlignment="1" applyProtection="1">
      <alignment horizontal="center" vertical="center"/>
      <protection hidden="1"/>
    </xf>
    <xf numFmtId="0" fontId="2" fillId="2" borderId="25" xfId="0" applyNumberFormat="1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2" fillId="2" borderId="57" xfId="0" applyNumberFormat="1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 wrapText="1"/>
      <protection hidden="1"/>
    </xf>
    <xf numFmtId="0" fontId="9" fillId="4" borderId="27" xfId="0" applyNumberFormat="1" applyFont="1" applyFill="1" applyBorder="1" applyAlignment="1" applyProtection="1">
      <alignment horizontal="center" vertical="center"/>
      <protection hidden="1"/>
    </xf>
    <xf numFmtId="0" fontId="9" fillId="4" borderId="19" xfId="0" applyNumberFormat="1" applyFont="1" applyFill="1" applyBorder="1" applyAlignment="1" applyProtection="1">
      <alignment horizontal="center" vertical="center"/>
      <protection hidden="1"/>
    </xf>
    <xf numFmtId="0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/>
      <protection hidden="1"/>
    </xf>
    <xf numFmtId="0" fontId="9" fillId="4" borderId="20" xfId="0" applyFont="1" applyFill="1" applyBorder="1" applyAlignment="1" applyProtection="1">
      <alignment horizontal="center"/>
      <protection hidden="1"/>
    </xf>
    <xf numFmtId="0" fontId="6" fillId="3" borderId="27" xfId="1" applyNumberFormat="1" applyFont="1" applyFill="1" applyBorder="1" applyAlignment="1" applyProtection="1">
      <alignment horizontal="center" vertical="center"/>
      <protection hidden="1"/>
    </xf>
    <xf numFmtId="0" fontId="6" fillId="3" borderId="20" xfId="1" applyNumberFormat="1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42" xfId="0" applyFont="1" applyFill="1" applyBorder="1" applyAlignment="1" applyProtection="1">
      <alignment horizontal="center" vertical="center"/>
      <protection hidden="1"/>
    </xf>
    <xf numFmtId="0" fontId="6" fillId="3" borderId="44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19" xfId="1" applyNumberFormat="1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 wrapText="1"/>
      <protection hidden="1"/>
    </xf>
    <xf numFmtId="0" fontId="2" fillId="4" borderId="42" xfId="0" applyFont="1" applyFill="1" applyBorder="1" applyAlignment="1" applyProtection="1">
      <alignment horizontal="center" vertical="center" wrapText="1"/>
      <protection hidden="1"/>
    </xf>
    <xf numFmtId="0" fontId="2" fillId="4" borderId="27" xfId="0" applyFont="1" applyFill="1" applyBorder="1" applyAlignment="1" applyProtection="1">
      <alignment horizontal="center"/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2" borderId="27" xfId="0" applyNumberFormat="1" applyFont="1" applyFill="1" applyBorder="1" applyAlignment="1" applyProtection="1">
      <alignment horizontal="center"/>
      <protection hidden="1"/>
    </xf>
    <xf numFmtId="0" fontId="2" fillId="2" borderId="19" xfId="0" applyNumberFormat="1" applyFont="1" applyFill="1" applyBorder="1" applyAlignment="1" applyProtection="1">
      <alignment horizontal="center"/>
      <protection hidden="1"/>
    </xf>
    <xf numFmtId="0" fontId="2" fillId="2" borderId="26" xfId="0" applyNumberFormat="1" applyFont="1" applyFill="1" applyBorder="1" applyAlignment="1" applyProtection="1">
      <alignment horizontal="center"/>
      <protection hidden="1"/>
    </xf>
    <xf numFmtId="0" fontId="2" fillId="2" borderId="20" xfId="0" applyNumberFormat="1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9" fillId="4" borderId="26" xfId="0" applyFont="1" applyFill="1" applyBorder="1" applyAlignment="1" applyProtection="1">
      <alignment horizontal="center" vertical="center"/>
      <protection hidden="1"/>
    </xf>
    <xf numFmtId="0" fontId="6" fillId="3" borderId="27" xfId="0" applyNumberFormat="1" applyFont="1" applyFill="1" applyBorder="1" applyAlignment="1" applyProtection="1">
      <alignment horizontal="center" vertical="center"/>
      <protection hidden="1"/>
    </xf>
    <xf numFmtId="0" fontId="6" fillId="3" borderId="25" xfId="0" applyNumberFormat="1" applyFont="1" applyFill="1" applyBorder="1" applyAlignment="1" applyProtection="1">
      <alignment horizontal="center" vertical="center"/>
      <protection hidden="1"/>
    </xf>
    <xf numFmtId="0" fontId="6" fillId="3" borderId="26" xfId="0" applyNumberFormat="1" applyFont="1" applyFill="1" applyBorder="1" applyAlignment="1" applyProtection="1">
      <alignment horizontal="center" vertical="center"/>
      <protection hidden="1"/>
    </xf>
    <xf numFmtId="0" fontId="6" fillId="3" borderId="2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2" fillId="2" borderId="42" xfId="0" applyNumberFormat="1" applyFont="1" applyFill="1" applyBorder="1" applyAlignment="1" applyProtection="1">
      <alignment horizontal="center"/>
      <protection hidden="1"/>
    </xf>
    <xf numFmtId="0" fontId="2" fillId="2" borderId="43" xfId="0" applyNumberFormat="1" applyFont="1" applyFill="1" applyBorder="1" applyAlignment="1" applyProtection="1">
      <alignment horizontal="center"/>
      <protection hidden="1"/>
    </xf>
    <xf numFmtId="0" fontId="1" fillId="2" borderId="20" xfId="0" applyNumberFormat="1" applyFont="1" applyFill="1" applyBorder="1" applyAlignment="1" applyProtection="1">
      <alignment horizontal="center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41" xfId="0" applyFont="1" applyFill="1" applyBorder="1" applyAlignment="1" applyProtection="1">
      <alignment horizontal="center" vertical="center" wrapText="1"/>
      <protection hidden="1"/>
    </xf>
    <xf numFmtId="0" fontId="6" fillId="3" borderId="19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NumberFormat="1" applyFont="1" applyFill="1" applyBorder="1" applyAlignment="1" applyProtection="1">
      <alignment horizontal="center"/>
      <protection hidden="1"/>
    </xf>
    <xf numFmtId="0" fontId="2" fillId="2" borderId="55" xfId="0" applyNumberFormat="1" applyFont="1" applyFill="1" applyBorder="1" applyAlignment="1" applyProtection="1">
      <alignment horizontal="center"/>
      <protection hidden="1"/>
    </xf>
    <xf numFmtId="3" fontId="8" fillId="4" borderId="27" xfId="0" applyNumberFormat="1" applyFont="1" applyFill="1" applyBorder="1" applyAlignment="1" applyProtection="1">
      <alignment horizontal="center"/>
      <protection hidden="1"/>
    </xf>
    <xf numFmtId="3" fontId="8" fillId="4" borderId="19" xfId="0" applyNumberFormat="1" applyFont="1" applyFill="1" applyBorder="1" applyAlignment="1" applyProtection="1">
      <alignment horizontal="center"/>
      <protection hidden="1"/>
    </xf>
    <xf numFmtId="3" fontId="8" fillId="4" borderId="20" xfId="0" applyNumberFormat="1" applyFont="1" applyFill="1" applyBorder="1" applyAlignment="1" applyProtection="1">
      <alignment horizontal="center"/>
      <protection hidden="1"/>
    </xf>
    <xf numFmtId="0" fontId="8" fillId="4" borderId="27" xfId="0" applyNumberFormat="1" applyFont="1" applyFill="1" applyBorder="1" applyAlignment="1" applyProtection="1">
      <alignment horizontal="center" vertical="center"/>
      <protection hidden="1"/>
    </xf>
    <xf numFmtId="0" fontId="8" fillId="4" borderId="19" xfId="0" applyNumberFormat="1" applyFont="1" applyFill="1" applyBorder="1" applyAlignment="1" applyProtection="1">
      <alignment horizontal="center" vertical="center"/>
      <protection hidden="1"/>
    </xf>
    <xf numFmtId="0" fontId="8" fillId="4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43" xfId="0" applyNumberFormat="1" applyFont="1" applyFill="1" applyBorder="1" applyAlignment="1" applyProtection="1">
      <alignment horizontal="center" vertical="center"/>
      <protection hidden="1"/>
    </xf>
    <xf numFmtId="0" fontId="2" fillId="2" borderId="55" xfId="0" applyNumberFormat="1" applyFont="1" applyFill="1" applyBorder="1" applyAlignment="1" applyProtection="1">
      <alignment horizontal="center" vertical="center"/>
      <protection hidden="1"/>
    </xf>
    <xf numFmtId="0" fontId="2" fillId="2" borderId="42" xfId="0" applyNumberFormat="1" applyFont="1" applyFill="1" applyBorder="1" applyAlignment="1" applyProtection="1">
      <alignment horizontal="center" vertical="center"/>
      <protection hidden="1"/>
    </xf>
    <xf numFmtId="0" fontId="2" fillId="2" borderId="27" xfId="0" applyNumberFormat="1" applyFont="1" applyFill="1" applyBorder="1" applyAlignment="1" applyProtection="1">
      <alignment horizontal="center" vertical="center"/>
      <protection hidden="1"/>
    </xf>
    <xf numFmtId="0" fontId="2" fillId="2" borderId="25" xfId="0" applyNumberFormat="1" applyFont="1" applyFill="1" applyBorder="1" applyAlignment="1" applyProtection="1">
      <alignment horizontal="center" vertical="center"/>
      <protection hidden="1"/>
    </xf>
    <xf numFmtId="0" fontId="2" fillId="2" borderId="57" xfId="0" applyNumberFormat="1" applyFont="1" applyFill="1" applyBorder="1" applyAlignment="1" applyProtection="1">
      <alignment horizontal="center"/>
      <protection hidden="1"/>
    </xf>
    <xf numFmtId="0" fontId="2" fillId="2" borderId="25" xfId="0" applyNumberFormat="1" applyFont="1" applyFill="1" applyBorder="1" applyAlignment="1" applyProtection="1">
      <alignment horizontal="center"/>
      <protection hidden="1"/>
    </xf>
    <xf numFmtId="0" fontId="5" fillId="3" borderId="27" xfId="0" applyNumberFormat="1" applyFont="1" applyFill="1" applyBorder="1" applyAlignment="1" applyProtection="1">
      <alignment horizontal="center" vertical="center"/>
      <protection hidden="1"/>
    </xf>
    <xf numFmtId="0" fontId="5" fillId="3" borderId="19" xfId="0" applyNumberFormat="1" applyFont="1" applyFill="1" applyBorder="1" applyAlignment="1" applyProtection="1">
      <alignment horizontal="center" vertical="center"/>
      <protection hidden="1"/>
    </xf>
    <xf numFmtId="0" fontId="5" fillId="3" borderId="20" xfId="0" applyNumberFormat="1" applyFont="1" applyFill="1" applyBorder="1" applyAlignment="1" applyProtection="1">
      <alignment horizontal="center" vertical="center"/>
      <protection hidden="1"/>
    </xf>
    <xf numFmtId="0" fontId="8" fillId="3" borderId="42" xfId="0" applyNumberFormat="1" applyFont="1" applyFill="1" applyBorder="1" applyAlignment="1" applyProtection="1">
      <alignment horizontal="center" vertical="center"/>
      <protection hidden="1"/>
    </xf>
    <xf numFmtId="0" fontId="8" fillId="3" borderId="43" xfId="0" applyNumberFormat="1" applyFont="1" applyFill="1" applyBorder="1" applyAlignment="1" applyProtection="1">
      <alignment horizontal="center" vertical="center"/>
      <protection hidden="1"/>
    </xf>
    <xf numFmtId="0" fontId="8" fillId="3" borderId="27" xfId="0" applyNumberFormat="1" applyFont="1" applyFill="1" applyBorder="1" applyAlignment="1" applyProtection="1">
      <alignment horizontal="center" vertical="center"/>
      <protection hidden="1"/>
    </xf>
    <xf numFmtId="0" fontId="8" fillId="3" borderId="19" xfId="0" applyNumberFormat="1" applyFont="1" applyFill="1" applyBorder="1" applyAlignment="1" applyProtection="1">
      <alignment horizontal="center" vertical="center"/>
      <protection hidden="1"/>
    </xf>
    <xf numFmtId="0" fontId="8" fillId="3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50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8" fillId="2" borderId="18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NumberFormat="1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19" xfId="0" applyFont="1" applyFill="1" applyBorder="1" applyAlignment="1" applyProtection="1">
      <alignment horizontal="center" vertical="center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32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3" fontId="5" fillId="3" borderId="30" xfId="0" applyNumberFormat="1" applyFont="1" applyFill="1" applyBorder="1" applyAlignment="1" applyProtection="1">
      <alignment horizontal="center" vertical="center"/>
      <protection hidden="1"/>
    </xf>
    <xf numFmtId="3" fontId="5" fillId="3" borderId="42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5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6" fillId="4" borderId="44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46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horizontal="center" vertical="center" wrapText="1"/>
      <protection hidden="1"/>
    </xf>
    <xf numFmtId="0" fontId="2" fillId="4" borderId="49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</cellXfs>
  <cellStyles count="5">
    <cellStyle name="Hipervínculo" xfId="3" builtinId="8"/>
    <cellStyle name="Millares" xfId="1" builtinId="3"/>
    <cellStyle name="Millares 2" xfId="2"/>
    <cellStyle name="Millares 2 2" xfId="4"/>
    <cellStyle name="Normal" xfId="0" builtinId="0"/>
  </cellStyles>
  <dxfs count="0"/>
  <tableStyles count="0" defaultTableStyle="TableStyleMedium9" defaultPivotStyle="PivotStyleLight16"/>
  <colors>
    <mruColors>
      <color rgb="FFA79466"/>
      <color rgb="FF9BA9B8"/>
      <color rgb="FF782834"/>
      <color rgb="FF1978BE"/>
      <color rgb="FFCBD7EE"/>
      <color rgb="FFD9DADB"/>
      <color rgb="FF8C17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148590</xdr:colOff>
      <xdr:row>5</xdr:row>
      <xdr:rowOff>174117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605790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584623</xdr:colOff>
      <xdr:row>6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70009</xdr:colOff>
      <xdr:row>6</xdr:row>
      <xdr:rowOff>78867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148590</xdr:colOff>
      <xdr:row>5</xdr:row>
      <xdr:rowOff>116967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0"/>
  <sheetViews>
    <sheetView showGridLines="0" tabSelected="1" zoomScaleNormal="100" zoomScaleSheetLayoutView="100" workbookViewId="0">
      <selection activeCell="B11" sqref="B11:B12"/>
    </sheetView>
  </sheetViews>
  <sheetFormatPr baseColWidth="10" defaultRowHeight="14.25" x14ac:dyDescent="0.2"/>
  <cols>
    <col min="1" max="1" width="2" style="57" customWidth="1"/>
    <col min="2" max="2" width="25.140625" style="57" bestFit="1" customWidth="1"/>
    <col min="3" max="3" width="11.5703125" style="57" customWidth="1"/>
    <col min="4" max="4" width="10.85546875" style="57" customWidth="1"/>
    <col min="5" max="5" width="10.5703125" style="57" customWidth="1"/>
    <col min="6" max="8" width="10.28515625" style="57" customWidth="1"/>
    <col min="9" max="9" width="8.7109375" style="57" customWidth="1"/>
    <col min="10" max="16384" width="11.42578125" style="57"/>
  </cols>
  <sheetData>
    <row r="8" spans="1:8" ht="15.75" customHeight="1" x14ac:dyDescent="0.25">
      <c r="A8" s="285" t="s">
        <v>65</v>
      </c>
      <c r="B8" s="285"/>
    </row>
    <row r="9" spans="1:8" ht="15.75" customHeight="1" x14ac:dyDescent="0.2">
      <c r="A9" s="58" t="s">
        <v>135</v>
      </c>
    </row>
    <row r="10" spans="1:8" ht="15" thickBot="1" x14ac:dyDescent="0.25"/>
    <row r="11" spans="1:8" ht="15" thickBot="1" x14ac:dyDescent="0.25">
      <c r="B11" s="286" t="s">
        <v>23</v>
      </c>
      <c r="C11" s="278">
        <v>2014</v>
      </c>
      <c r="D11" s="279"/>
      <c r="E11" s="278">
        <v>2015</v>
      </c>
      <c r="F11" s="279"/>
      <c r="G11" s="278">
        <v>2016</v>
      </c>
      <c r="H11" s="279"/>
    </row>
    <row r="12" spans="1:8" ht="68.25" thickBot="1" x14ac:dyDescent="0.25">
      <c r="B12" s="287"/>
      <c r="C12" s="222" t="s">
        <v>111</v>
      </c>
      <c r="D12" s="222" t="s">
        <v>113</v>
      </c>
      <c r="E12" s="223" t="s">
        <v>138</v>
      </c>
      <c r="F12" s="223" t="s">
        <v>139</v>
      </c>
      <c r="G12" s="223" t="s">
        <v>136</v>
      </c>
      <c r="H12" s="223" t="s">
        <v>137</v>
      </c>
    </row>
    <row r="13" spans="1:8" ht="19.5" customHeight="1" thickBot="1" x14ac:dyDescent="0.25">
      <c r="B13" s="288" t="s">
        <v>52</v>
      </c>
      <c r="C13" s="224">
        <f>SUM(C20,C26,C32,C38,C44,C50)</f>
        <v>12130</v>
      </c>
      <c r="D13" s="225">
        <f t="shared" ref="D13:H13" si="0">SUM(D20,D26,D32,D38,D44,D50)</f>
        <v>13104</v>
      </c>
      <c r="E13" s="225">
        <f t="shared" si="0"/>
        <v>12945</v>
      </c>
      <c r="F13" s="224">
        <f t="shared" si="0"/>
        <v>13154</v>
      </c>
      <c r="G13" s="225">
        <f t="shared" si="0"/>
        <v>13131</v>
      </c>
      <c r="H13" s="224">
        <f t="shared" si="0"/>
        <v>12991</v>
      </c>
    </row>
    <row r="14" spans="1:8" ht="19.5" customHeight="1" thickBot="1" x14ac:dyDescent="0.25">
      <c r="B14" s="289"/>
      <c r="C14" s="280">
        <f>C13+D13</f>
        <v>25234</v>
      </c>
      <c r="D14" s="290"/>
      <c r="E14" s="280">
        <f>E13+F13</f>
        <v>26099</v>
      </c>
      <c r="F14" s="281"/>
      <c r="G14" s="280">
        <f>G13+H13</f>
        <v>26122</v>
      </c>
      <c r="H14" s="281"/>
    </row>
    <row r="15" spans="1:8" ht="16.5" customHeight="1" thickBot="1" x14ac:dyDescent="0.25">
      <c r="B15" s="282" t="s">
        <v>51</v>
      </c>
      <c r="C15" s="283"/>
      <c r="D15" s="283"/>
      <c r="E15" s="283"/>
      <c r="F15" s="283"/>
      <c r="G15" s="283"/>
      <c r="H15" s="284"/>
    </row>
    <row r="16" spans="1:8" x14ac:dyDescent="0.2">
      <c r="B16" s="197" t="s">
        <v>84</v>
      </c>
      <c r="C16" s="122">
        <f>'ACADEMIA-CLASES DEPORTIVAS'!C24</f>
        <v>2581</v>
      </c>
      <c r="D16" s="122">
        <f>'ACADEMIA-CLASES DEPORTIVAS'!D24</f>
        <v>2631</v>
      </c>
      <c r="E16" s="122">
        <f>'ACADEMIA-CLASES DEPORTIVAS'!E24</f>
        <v>2328</v>
      </c>
      <c r="F16" s="122">
        <f>'ACADEMIA-CLASES DEPORTIVAS'!F24</f>
        <v>2935</v>
      </c>
      <c r="G16" s="122">
        <f>'ACADEMIA-CLASES DEPORTIVAS'!G24</f>
        <v>2806</v>
      </c>
      <c r="H16" s="123">
        <f>'ACADEMIA-CLASES DEPORTIVAS'!H24</f>
        <v>2896</v>
      </c>
    </row>
    <row r="17" spans="2:8" x14ac:dyDescent="0.2">
      <c r="B17" s="121" t="s">
        <v>6</v>
      </c>
      <c r="C17" s="60">
        <f>'EQUIPOS REPRESENTATIVOS'!C21+'EQUIPOS REPRESENTATIVOS'!D21</f>
        <v>251</v>
      </c>
      <c r="D17" s="60">
        <f>'EQUIPOS REPRESENTATIVOS'!E21+'EQUIPOS REPRESENTATIVOS'!F21</f>
        <v>344</v>
      </c>
      <c r="E17" s="60">
        <f>'EQUIPOS REPRESENTATIVOS'!H21+'EQUIPOS REPRESENTATIVOS'!G21</f>
        <v>360</v>
      </c>
      <c r="F17" s="60">
        <f>'EQUIPOS REPRESENTATIVOS'!I21+'EQUIPOS REPRESENTATIVOS'!J21</f>
        <v>329</v>
      </c>
      <c r="G17" s="60">
        <f>'EQUIPOS REPRESENTATIVOS'!L21+'EQUIPOS REPRESENTATIVOS'!K21</f>
        <v>277</v>
      </c>
      <c r="H17" s="142">
        <f>'EQUIPOS REPRESENTATIVOS'!M21+'EQUIPOS REPRESENTATIVOS'!N21</f>
        <v>310</v>
      </c>
    </row>
    <row r="18" spans="2:8" x14ac:dyDescent="0.2">
      <c r="B18" s="121" t="s">
        <v>9</v>
      </c>
      <c r="C18" s="60">
        <f>SUM('TORNEOS INTERNOS'!E35)</f>
        <v>1423</v>
      </c>
      <c r="D18" s="60">
        <f>SUM('TORNEOS INTERNOS'!H35)</f>
        <v>1423</v>
      </c>
      <c r="E18" s="60">
        <f>SUM('TORNEOS INTERNOS'!K35)</f>
        <v>1435</v>
      </c>
      <c r="F18" s="60">
        <f>SUM('TORNEOS INTERNOS'!N35)</f>
        <v>1405</v>
      </c>
      <c r="G18" s="60">
        <f>SUM('TORNEOS INTERNOS'!Q35)</f>
        <v>1275</v>
      </c>
      <c r="H18" s="142">
        <f>SUM('TORNEOS INTERNOS'!T35)</f>
        <v>1450</v>
      </c>
    </row>
    <row r="19" spans="2:8" x14ac:dyDescent="0.2">
      <c r="B19" s="121" t="s">
        <v>103</v>
      </c>
      <c r="C19" s="60">
        <v>1588</v>
      </c>
      <c r="D19" s="60">
        <v>1865</v>
      </c>
      <c r="E19" s="60">
        <v>1947</v>
      </c>
      <c r="F19" s="159">
        <v>768</v>
      </c>
      <c r="G19" s="196">
        <v>1613</v>
      </c>
      <c r="H19" s="209">
        <v>1100</v>
      </c>
    </row>
    <row r="20" spans="2:8" s="59" customFormat="1" ht="15.75" thickBot="1" x14ac:dyDescent="0.3">
      <c r="B20" s="154" t="s">
        <v>22</v>
      </c>
      <c r="C20" s="152">
        <f t="shared" ref="C20" si="1">SUM(C16:C19)</f>
        <v>5843</v>
      </c>
      <c r="D20" s="152">
        <f>SUM(D16:D19)</f>
        <v>6263</v>
      </c>
      <c r="E20" s="152">
        <f>SUM(E16:E19)</f>
        <v>6070</v>
      </c>
      <c r="F20" s="152">
        <f>SUM(F16:F19)</f>
        <v>5437</v>
      </c>
      <c r="G20" s="157">
        <f>SUM(G16:G19)</f>
        <v>5971</v>
      </c>
      <c r="H20" s="153">
        <f>SUM(H16:H19)</f>
        <v>5756</v>
      </c>
    </row>
    <row r="21" spans="2:8" ht="15" thickBot="1" x14ac:dyDescent="0.25">
      <c r="B21" s="275" t="s">
        <v>33</v>
      </c>
      <c r="C21" s="276"/>
      <c r="D21" s="276"/>
      <c r="E21" s="276"/>
      <c r="F21" s="276"/>
      <c r="G21" s="276"/>
      <c r="H21" s="277"/>
    </row>
    <row r="22" spans="2:8" x14ac:dyDescent="0.2">
      <c r="B22" s="199" t="s">
        <v>84</v>
      </c>
      <c r="C22" s="122">
        <f>'ACADEMIA-CLASES DEPORTIVAS'!C37</f>
        <v>331</v>
      </c>
      <c r="D22" s="122">
        <f>'ACADEMIA-CLASES DEPORTIVAS'!D37</f>
        <v>461</v>
      </c>
      <c r="E22" s="122">
        <f>'ACADEMIA-CLASES DEPORTIVAS'!E37</f>
        <v>654</v>
      </c>
      <c r="F22" s="122">
        <f>'ACADEMIA-CLASES DEPORTIVAS'!F37</f>
        <v>848</v>
      </c>
      <c r="G22" s="198">
        <f>SUM('ACADEMIA-CLASES DEPORTIVAS'!G37)</f>
        <v>593</v>
      </c>
      <c r="H22" s="123">
        <f>SUM('ACADEMIA-CLASES DEPORTIVAS'!H37)</f>
        <v>817</v>
      </c>
    </row>
    <row r="23" spans="2:8" x14ac:dyDescent="0.2">
      <c r="B23" s="121" t="s">
        <v>6</v>
      </c>
      <c r="C23" s="60">
        <f>'EQUIPOS REPRESENTATIVOS'!C40+'EQUIPOS REPRESENTATIVOS'!D40</f>
        <v>132</v>
      </c>
      <c r="D23" s="60">
        <f>'EQUIPOS REPRESENTATIVOS'!E40+'EQUIPOS REPRESENTATIVOS'!F40</f>
        <v>180</v>
      </c>
      <c r="E23" s="60">
        <f>'EQUIPOS REPRESENTATIVOS'!H40+'EQUIPOS REPRESENTATIVOS'!G40</f>
        <v>140</v>
      </c>
      <c r="F23" s="60">
        <f>'EQUIPOS REPRESENTATIVOS'!I40+'EQUIPOS REPRESENTATIVOS'!J40</f>
        <v>272</v>
      </c>
      <c r="G23" s="196">
        <f>SUM('EQUIPOS REPRESENTATIVOS'!K40:L40)</f>
        <v>161</v>
      </c>
      <c r="H23" s="142">
        <f>SUM('EQUIPOS REPRESENTATIVOS'!M40:N40)</f>
        <v>251</v>
      </c>
    </row>
    <row r="24" spans="2:8" x14ac:dyDescent="0.2">
      <c r="B24" s="120" t="s">
        <v>9</v>
      </c>
      <c r="C24" s="60">
        <f>SUM('TORNEOS INTERNOS'!E43)</f>
        <v>249</v>
      </c>
      <c r="D24" s="60">
        <f>SUM('TORNEOS INTERNOS'!H43)</f>
        <v>170</v>
      </c>
      <c r="E24" s="60">
        <f>SUM('TORNEOS INTERNOS'!K43)</f>
        <v>293</v>
      </c>
      <c r="F24" s="60">
        <f>SUM('TORNEOS INTERNOS'!N43)</f>
        <v>280</v>
      </c>
      <c r="G24" s="196">
        <f>SUM('TORNEOS INTERNOS'!Q43)</f>
        <v>347</v>
      </c>
      <c r="H24" s="142">
        <f>SUM('TORNEOS INTERNOS'!T43)</f>
        <v>241</v>
      </c>
    </row>
    <row r="25" spans="2:8" x14ac:dyDescent="0.2">
      <c r="B25" s="121" t="s">
        <v>103</v>
      </c>
      <c r="C25" s="60">
        <v>481</v>
      </c>
      <c r="D25" s="60">
        <v>212</v>
      </c>
      <c r="E25" s="60">
        <v>484</v>
      </c>
      <c r="F25" s="60">
        <v>643</v>
      </c>
      <c r="G25" s="196">
        <v>431</v>
      </c>
      <c r="H25" s="142">
        <v>296</v>
      </c>
    </row>
    <row r="26" spans="2:8" s="59" customFormat="1" ht="15.75" thickBot="1" x14ac:dyDescent="0.3">
      <c r="B26" s="154" t="s">
        <v>22</v>
      </c>
      <c r="C26" s="152">
        <f t="shared" ref="C26" si="2">SUM(C22:C25)</f>
        <v>1193</v>
      </c>
      <c r="D26" s="152">
        <f t="shared" ref="D26:F26" si="3">SUM(D22:D25)</f>
        <v>1023</v>
      </c>
      <c r="E26" s="152">
        <f t="shared" si="3"/>
        <v>1571</v>
      </c>
      <c r="F26" s="152">
        <f t="shared" si="3"/>
        <v>2043</v>
      </c>
      <c r="G26" s="157">
        <f t="shared" ref="G26:H26" si="4">SUM(G22:G25)</f>
        <v>1532</v>
      </c>
      <c r="H26" s="153">
        <f t="shared" si="4"/>
        <v>1605</v>
      </c>
    </row>
    <row r="27" spans="2:8" ht="15" thickBot="1" x14ac:dyDescent="0.25">
      <c r="B27" s="275" t="s">
        <v>34</v>
      </c>
      <c r="C27" s="276"/>
      <c r="D27" s="276"/>
      <c r="E27" s="276"/>
      <c r="F27" s="276"/>
      <c r="G27" s="276"/>
      <c r="H27" s="277"/>
    </row>
    <row r="28" spans="2:8" x14ac:dyDescent="0.2">
      <c r="B28" s="199" t="s">
        <v>84</v>
      </c>
      <c r="C28" s="122">
        <f>'ACADEMIA-CLASES DEPORTIVAS'!C47</f>
        <v>360</v>
      </c>
      <c r="D28" s="122">
        <f>'ACADEMIA-CLASES DEPORTIVAS'!D47</f>
        <v>463</v>
      </c>
      <c r="E28" s="122">
        <f>'ACADEMIA-CLASES DEPORTIVAS'!E47</f>
        <v>364</v>
      </c>
      <c r="F28" s="122">
        <f>'ACADEMIA-CLASES DEPORTIVAS'!F47</f>
        <v>236</v>
      </c>
      <c r="G28" s="198">
        <f>SUM('ACADEMIA-CLASES DEPORTIVAS'!G47)</f>
        <v>309</v>
      </c>
      <c r="H28" s="123">
        <f>SUM('ACADEMIA-CLASES DEPORTIVAS'!H47)</f>
        <v>222</v>
      </c>
    </row>
    <row r="29" spans="2:8" x14ac:dyDescent="0.2">
      <c r="B29" s="121" t="s">
        <v>6</v>
      </c>
      <c r="C29" s="60">
        <f>'EQUIPOS REPRESENTATIVOS'!C52+'EQUIPOS REPRESENTATIVOS'!D52</f>
        <v>237</v>
      </c>
      <c r="D29" s="60">
        <f>'EQUIPOS REPRESENTATIVOS'!E52+'EQUIPOS REPRESENTATIVOS'!F52</f>
        <v>232</v>
      </c>
      <c r="E29" s="60">
        <f>'EQUIPOS REPRESENTATIVOS'!H52+'EQUIPOS REPRESENTATIVOS'!G52</f>
        <v>197</v>
      </c>
      <c r="F29" s="60">
        <f>'EQUIPOS REPRESENTATIVOS'!I52+'EQUIPOS REPRESENTATIVOS'!J52</f>
        <v>331</v>
      </c>
      <c r="G29" s="196">
        <f>SUM('EQUIPOS REPRESENTATIVOS'!K52:L52)</f>
        <v>315</v>
      </c>
      <c r="H29" s="142">
        <f>SUM('EQUIPOS REPRESENTATIVOS'!M52:N52)</f>
        <v>341</v>
      </c>
    </row>
    <row r="30" spans="2:8" x14ac:dyDescent="0.2">
      <c r="B30" s="120" t="s">
        <v>9</v>
      </c>
      <c r="C30" s="60">
        <f>SUM('TORNEOS INTERNOS'!E53)</f>
        <v>664</v>
      </c>
      <c r="D30" s="60">
        <f>SUM('TORNEOS INTERNOS'!H53)</f>
        <v>480</v>
      </c>
      <c r="E30" s="60">
        <f>SUM('TORNEOS INTERNOS'!K53)</f>
        <v>635</v>
      </c>
      <c r="F30" s="60">
        <f>SUM('TORNEOS INTERNOS'!N53)</f>
        <v>688</v>
      </c>
      <c r="G30" s="196">
        <f>SUM('TORNEOS INTERNOS'!Q54)</f>
        <v>1108</v>
      </c>
      <c r="H30" s="142">
        <f>SUM('TORNEOS INTERNOS'!T54)</f>
        <v>647</v>
      </c>
    </row>
    <row r="31" spans="2:8" x14ac:dyDescent="0.2">
      <c r="B31" s="121" t="s">
        <v>103</v>
      </c>
      <c r="C31" s="60">
        <v>450</v>
      </c>
      <c r="D31" s="60">
        <v>240</v>
      </c>
      <c r="E31" s="60">
        <v>900</v>
      </c>
      <c r="F31" s="261">
        <v>430</v>
      </c>
      <c r="G31" s="196">
        <v>490</v>
      </c>
      <c r="H31" s="29">
        <v>460</v>
      </c>
    </row>
    <row r="32" spans="2:8" s="59" customFormat="1" ht="15.75" thickBot="1" x14ac:dyDescent="0.3">
      <c r="B32" s="154" t="s">
        <v>22</v>
      </c>
      <c r="C32" s="155">
        <f t="shared" ref="C32" si="5">SUM(C28:C31)</f>
        <v>1711</v>
      </c>
      <c r="D32" s="155">
        <f>SUM(D28:D31)</f>
        <v>1415</v>
      </c>
      <c r="E32" s="155">
        <f t="shared" ref="E32:F32" si="6">SUM(E28:E31)</f>
        <v>2096</v>
      </c>
      <c r="F32" s="155">
        <f t="shared" si="6"/>
        <v>1685</v>
      </c>
      <c r="G32" s="158">
        <f>SUM(G28:G31)</f>
        <v>2222</v>
      </c>
      <c r="H32" s="156">
        <f t="shared" ref="H32" si="7">SUM(H28:H31)</f>
        <v>1670</v>
      </c>
    </row>
    <row r="33" spans="2:8" ht="15" thickBot="1" x14ac:dyDescent="0.25">
      <c r="B33" s="275" t="s">
        <v>35</v>
      </c>
      <c r="C33" s="276"/>
      <c r="D33" s="276"/>
      <c r="E33" s="276"/>
      <c r="F33" s="276"/>
      <c r="G33" s="276"/>
      <c r="H33" s="277"/>
    </row>
    <row r="34" spans="2:8" x14ac:dyDescent="0.2">
      <c r="B34" s="199" t="s">
        <v>84</v>
      </c>
      <c r="C34" s="122">
        <f>'ACADEMIA-CLASES DEPORTIVAS'!C58</f>
        <v>662</v>
      </c>
      <c r="D34" s="122">
        <f>'ACADEMIA-CLASES DEPORTIVAS'!D58</f>
        <v>745</v>
      </c>
      <c r="E34" s="122">
        <f>'ACADEMIA-CLASES DEPORTIVAS'!E58</f>
        <v>620</v>
      </c>
      <c r="F34" s="122">
        <f>'ACADEMIA-CLASES DEPORTIVAS'!F58</f>
        <v>786</v>
      </c>
      <c r="G34" s="198">
        <f>SUM('ACADEMIA-CLASES DEPORTIVAS'!G58)</f>
        <v>604</v>
      </c>
      <c r="H34" s="123">
        <f>SUM('ACADEMIA-CLASES DEPORTIVAS'!H58)</f>
        <v>702</v>
      </c>
    </row>
    <row r="35" spans="2:8" x14ac:dyDescent="0.2">
      <c r="B35" s="121" t="s">
        <v>6</v>
      </c>
      <c r="C35" s="60">
        <f>'EQUIPOS REPRESENTATIVOS'!C33+'EQUIPOS REPRESENTATIVOS'!D33</f>
        <v>248</v>
      </c>
      <c r="D35" s="60">
        <f>'EQUIPOS REPRESENTATIVOS'!E33+'EQUIPOS REPRESENTATIVOS'!ON3</f>
        <v>178</v>
      </c>
      <c r="E35" s="60">
        <f>'EQUIPOS REPRESENTATIVOS'!H33+'EQUIPOS REPRESENTATIVOS'!G33</f>
        <v>147</v>
      </c>
      <c r="F35" s="60">
        <f>'EQUIPOS REPRESENTATIVOS'!I33+'EQUIPOS REPRESENTATIVOS'!J33</f>
        <v>148</v>
      </c>
      <c r="G35" s="196">
        <f>SUM('EQUIPOS REPRESENTATIVOS'!K34:L34)</f>
        <v>138</v>
      </c>
      <c r="H35" s="142">
        <f>SUM('EQUIPOS REPRESENTATIVOS'!M34:N34)</f>
        <v>164</v>
      </c>
    </row>
    <row r="36" spans="2:8" x14ac:dyDescent="0.2">
      <c r="B36" s="121" t="s">
        <v>9</v>
      </c>
      <c r="C36" s="60">
        <f>SUM('TORNEOS INTERNOS'!E61)</f>
        <v>687</v>
      </c>
      <c r="D36" s="60">
        <f>SUM('TORNEOS INTERNOS'!H61)</f>
        <v>698</v>
      </c>
      <c r="E36" s="60">
        <f>SUM('TORNEOS INTERNOS'!K61)</f>
        <v>698</v>
      </c>
      <c r="F36" s="60">
        <f>SUM('TORNEOS INTERNOS'!N61)</f>
        <v>691</v>
      </c>
      <c r="G36" s="196">
        <f>SUM('TORNEOS INTERNOS'!Q62)</f>
        <v>712</v>
      </c>
      <c r="H36" s="142">
        <f>SUM('TORNEOS INTERNOS'!T62)</f>
        <v>826</v>
      </c>
    </row>
    <row r="37" spans="2:8" x14ac:dyDescent="0.2">
      <c r="B37" s="121" t="s">
        <v>103</v>
      </c>
      <c r="C37" s="60">
        <v>330</v>
      </c>
      <c r="D37" s="60">
        <v>862</v>
      </c>
      <c r="E37" s="60">
        <v>345</v>
      </c>
      <c r="F37" s="60">
        <v>396</v>
      </c>
      <c r="G37" s="196">
        <v>380</v>
      </c>
      <c r="H37" s="142">
        <v>300</v>
      </c>
    </row>
    <row r="38" spans="2:8" s="59" customFormat="1" ht="15.75" thickBot="1" x14ac:dyDescent="0.3">
      <c r="B38" s="154" t="s">
        <v>22</v>
      </c>
      <c r="C38" s="152">
        <f t="shared" ref="C38" si="8">SUM(C34:C37)</f>
        <v>1927</v>
      </c>
      <c r="D38" s="152">
        <f t="shared" ref="D38:F38" si="9">SUM(D34:D37)</f>
        <v>2483</v>
      </c>
      <c r="E38" s="152">
        <f t="shared" si="9"/>
        <v>1810</v>
      </c>
      <c r="F38" s="152">
        <f t="shared" si="9"/>
        <v>2021</v>
      </c>
      <c r="G38" s="157">
        <f t="shared" ref="G38:H38" si="10">SUM(G34:G37)</f>
        <v>1834</v>
      </c>
      <c r="H38" s="153">
        <f t="shared" si="10"/>
        <v>1992</v>
      </c>
    </row>
    <row r="39" spans="2:8" ht="15" thickBot="1" x14ac:dyDescent="0.25">
      <c r="B39" s="275" t="s">
        <v>44</v>
      </c>
      <c r="C39" s="276"/>
      <c r="D39" s="276"/>
      <c r="E39" s="276"/>
      <c r="F39" s="276"/>
      <c r="G39" s="276"/>
      <c r="H39" s="277"/>
    </row>
    <row r="40" spans="2:8" x14ac:dyDescent="0.2">
      <c r="B40" s="197" t="s">
        <v>84</v>
      </c>
      <c r="C40" s="122">
        <f>'ACADEMIA-CLASES DEPORTIVAS'!C62</f>
        <v>243</v>
      </c>
      <c r="D40" s="122">
        <f>'ACADEMIA-CLASES DEPORTIVAS'!D62</f>
        <v>387</v>
      </c>
      <c r="E40" s="122">
        <f>'ACADEMIA-CLASES DEPORTIVAS'!E62</f>
        <v>236</v>
      </c>
      <c r="F40" s="122">
        <f>'ACADEMIA-CLASES DEPORTIVAS'!F62</f>
        <v>401</v>
      </c>
      <c r="G40" s="198">
        <f>SUM('ACADEMIA-CLASES DEPORTIVAS'!G62)</f>
        <v>352</v>
      </c>
      <c r="H40" s="123">
        <f>SUM('ACADEMIA-CLASES DEPORTIVAS'!H62)</f>
        <v>398</v>
      </c>
    </row>
    <row r="41" spans="2:8" x14ac:dyDescent="0.2">
      <c r="B41" s="121" t="s">
        <v>6</v>
      </c>
      <c r="C41" s="60">
        <f>'EQUIPOS REPRESENTATIVOS'!C59+'EQUIPOS REPRESENTATIVOS'!D59</f>
        <v>104</v>
      </c>
      <c r="D41" s="60">
        <f>'EQUIPOS REPRESENTATIVOS'!E59+'EQUIPOS REPRESENTATIVOS'!F59</f>
        <v>151</v>
      </c>
      <c r="E41" s="60">
        <f>'EQUIPOS REPRESENTATIVOS'!H59+'EQUIPOS REPRESENTATIVOS'!G59</f>
        <v>142</v>
      </c>
      <c r="F41" s="60">
        <f>'EQUIPOS REPRESENTATIVOS'!I59+'EQUIPOS REPRESENTATIVOS'!J59</f>
        <v>136</v>
      </c>
      <c r="G41" s="196">
        <f>SUM('EQUIPOS REPRESENTATIVOS'!K60:L60)</f>
        <v>107</v>
      </c>
      <c r="H41" s="142">
        <f>SUM('EQUIPOS REPRESENTATIVOS'!L60:M60)</f>
        <v>139</v>
      </c>
    </row>
    <row r="42" spans="2:8" x14ac:dyDescent="0.2">
      <c r="B42" s="144" t="s">
        <v>9</v>
      </c>
      <c r="C42" s="61">
        <f>SUM('TORNEOS INTERNOS'!E67)</f>
        <v>135</v>
      </c>
      <c r="D42" s="61">
        <f>SUM('TORNEOS INTERNOS'!H67)</f>
        <v>167</v>
      </c>
      <c r="E42" s="61">
        <f>SUM('TORNEOS INTERNOS'!K67)</f>
        <v>145</v>
      </c>
      <c r="F42" s="61">
        <f>SUM('TORNEOS INTERNOS'!N67)</f>
        <v>110</v>
      </c>
      <c r="G42" s="200">
        <f>SUM('TORNEOS INTERNOS'!Q68)</f>
        <v>89</v>
      </c>
      <c r="H42" s="145">
        <f>SUM('TORNEOS INTERNOS'!T68)</f>
        <v>173</v>
      </c>
    </row>
    <row r="43" spans="2:8" x14ac:dyDescent="0.2">
      <c r="B43" s="121" t="s">
        <v>103</v>
      </c>
      <c r="C43" s="60">
        <v>130</v>
      </c>
      <c r="D43" s="60">
        <v>249</v>
      </c>
      <c r="E43" s="132">
        <v>51</v>
      </c>
      <c r="F43" s="261">
        <v>252</v>
      </c>
      <c r="G43" s="132">
        <v>118</v>
      </c>
      <c r="H43" s="29">
        <v>330</v>
      </c>
    </row>
    <row r="44" spans="2:8" s="59" customFormat="1" ht="15.75" thickBot="1" x14ac:dyDescent="0.3">
      <c r="B44" s="154" t="s">
        <v>22</v>
      </c>
      <c r="C44" s="155">
        <f t="shared" ref="C44" si="11">SUM(C40:C43)</f>
        <v>612</v>
      </c>
      <c r="D44" s="155">
        <f t="shared" ref="D44:E44" si="12">SUM(D40:D43)</f>
        <v>954</v>
      </c>
      <c r="E44" s="155">
        <f t="shared" si="12"/>
        <v>574</v>
      </c>
      <c r="F44" s="155">
        <f>SUM(F40:F43)</f>
        <v>899</v>
      </c>
      <c r="G44" s="158">
        <f t="shared" ref="G44" si="13">SUM(G40:G43)</f>
        <v>666</v>
      </c>
      <c r="H44" s="156">
        <f>SUM(H40:H43)</f>
        <v>1040</v>
      </c>
    </row>
    <row r="45" spans="2:8" ht="15" thickBot="1" x14ac:dyDescent="0.25">
      <c r="B45" s="275" t="s">
        <v>48</v>
      </c>
      <c r="C45" s="276"/>
      <c r="D45" s="276"/>
      <c r="E45" s="276"/>
      <c r="F45" s="276"/>
      <c r="G45" s="276"/>
      <c r="H45" s="277"/>
    </row>
    <row r="46" spans="2:8" x14ac:dyDescent="0.2">
      <c r="B46" s="197" t="s">
        <v>84</v>
      </c>
      <c r="C46" s="122">
        <f>'ACADEMIA-CLASES DEPORTIVAS'!C69</f>
        <v>411</v>
      </c>
      <c r="D46" s="122">
        <f>'ACADEMIA-CLASES DEPORTIVAS'!D69</f>
        <v>418</v>
      </c>
      <c r="E46" s="122">
        <f>'ACADEMIA-CLASES DEPORTIVAS'!E69</f>
        <v>463</v>
      </c>
      <c r="F46" s="122">
        <f>'ACADEMIA-CLASES DEPORTIVAS'!F69</f>
        <v>466</v>
      </c>
      <c r="G46" s="198">
        <f>SUM('ACADEMIA-CLASES DEPORTIVAS'!G69)</f>
        <v>560</v>
      </c>
      <c r="H46" s="123">
        <f>SUM('ACADEMIA-CLASES DEPORTIVAS'!H69)</f>
        <v>401</v>
      </c>
    </row>
    <row r="47" spans="2:8" x14ac:dyDescent="0.2">
      <c r="B47" s="121" t="s">
        <v>6</v>
      </c>
      <c r="C47" s="60">
        <f>'EQUIPOS REPRESENTATIVOS'!C66+'EQUIPOS REPRESENTATIVOS'!D66</f>
        <v>115</v>
      </c>
      <c r="D47" s="60">
        <f>'EQUIPOS REPRESENTATIVOS'!E66+'EQUIPOS REPRESENTATIVOS'!F66</f>
        <v>147</v>
      </c>
      <c r="E47" s="60">
        <f>'EQUIPOS REPRESENTATIVOS'!H66+'EQUIPOS REPRESENTATIVOS'!G66</f>
        <v>138</v>
      </c>
      <c r="F47" s="60">
        <f>'EQUIPOS REPRESENTATIVOS'!I66+'EQUIPOS REPRESENTATIVOS'!J66</f>
        <v>128</v>
      </c>
      <c r="G47" s="196">
        <f>SUM('EQUIPOS REPRESENTATIVOS'!K67:L67)</f>
        <v>122</v>
      </c>
      <c r="H47" s="142">
        <f>SUM('EQUIPOS REPRESENTATIVOS'!L67:M67)</f>
        <v>131</v>
      </c>
    </row>
    <row r="48" spans="2:8" x14ac:dyDescent="0.2">
      <c r="B48" s="143" t="s">
        <v>9</v>
      </c>
      <c r="C48" s="61">
        <f>SUM('TORNEOS INTERNOS'!E75)</f>
        <v>156</v>
      </c>
      <c r="D48" s="61">
        <f>SUM('TORNEOS INTERNOS'!H75)</f>
        <v>190</v>
      </c>
      <c r="E48" s="61">
        <f>SUM('TORNEOS INTERNOS'!K75)</f>
        <v>150</v>
      </c>
      <c r="F48" s="61">
        <f>SUM('TORNEOS INTERNOS'!N75)</f>
        <v>306</v>
      </c>
      <c r="G48" s="200">
        <f>SUM('TORNEOS INTERNOS'!Q76)</f>
        <v>151</v>
      </c>
      <c r="H48" s="145">
        <f>SUM('TORNEOS INTERNOS'!T76)</f>
        <v>104</v>
      </c>
    </row>
    <row r="49" spans="2:8" x14ac:dyDescent="0.2">
      <c r="B49" s="121" t="s">
        <v>103</v>
      </c>
      <c r="C49" s="60">
        <v>162</v>
      </c>
      <c r="D49" s="60">
        <v>211</v>
      </c>
      <c r="E49" s="132">
        <v>73</v>
      </c>
      <c r="F49" s="261">
        <v>169</v>
      </c>
      <c r="G49" s="132">
        <v>73</v>
      </c>
      <c r="H49" s="29">
        <v>292</v>
      </c>
    </row>
    <row r="50" spans="2:8" s="59" customFormat="1" ht="15.75" thickBot="1" x14ac:dyDescent="0.3">
      <c r="B50" s="154" t="s">
        <v>22</v>
      </c>
      <c r="C50" s="152">
        <f t="shared" ref="C50" si="14">SUM(C46:C49)</f>
        <v>844</v>
      </c>
      <c r="D50" s="152">
        <f t="shared" ref="D50:F50" si="15">SUM(D46:D49)</f>
        <v>966</v>
      </c>
      <c r="E50" s="152">
        <f t="shared" si="15"/>
        <v>824</v>
      </c>
      <c r="F50" s="152">
        <f t="shared" si="15"/>
        <v>1069</v>
      </c>
      <c r="G50" s="157">
        <f t="shared" ref="G50" si="16">SUM(G46:G49)</f>
        <v>906</v>
      </c>
      <c r="H50" s="153">
        <f>SUM(H46:H49)</f>
        <v>928</v>
      </c>
    </row>
  </sheetData>
  <sheetProtection password="EA4F" sheet="1" objects="1" scenarios="1"/>
  <mergeCells count="15">
    <mergeCell ref="A8:B8"/>
    <mergeCell ref="B11:B12"/>
    <mergeCell ref="B13:B14"/>
    <mergeCell ref="C11:D11"/>
    <mergeCell ref="C14:D14"/>
    <mergeCell ref="B39:H39"/>
    <mergeCell ref="B45:H45"/>
    <mergeCell ref="G11:H11"/>
    <mergeCell ref="G14:H14"/>
    <mergeCell ref="B15:H15"/>
    <mergeCell ref="B21:H21"/>
    <mergeCell ref="B27:H27"/>
    <mergeCell ref="E11:F11"/>
    <mergeCell ref="E14:F14"/>
    <mergeCell ref="B33:H33"/>
  </mergeCells>
  <phoneticPr fontId="0" type="noConversion"/>
  <printOptions horizontalCentered="1"/>
  <pageMargins left="0.27559055118110237" right="0.23622047244094491" top="0.59055118110236227" bottom="0.98425196850393704" header="0" footer="0"/>
  <pageSetup scale="70" orientation="portrait" horizontalDpi="360" verticalDpi="36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69"/>
  <sheetViews>
    <sheetView showGridLines="0"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2.140625" style="179" customWidth="1"/>
    <col min="2" max="2" width="25" style="179" customWidth="1"/>
    <col min="3" max="3" width="11.42578125" style="179"/>
    <col min="4" max="4" width="11.140625" style="179" bestFit="1" customWidth="1"/>
    <col min="5" max="8" width="11.140625" style="179" customWidth="1"/>
    <col min="9" max="9" width="3.42578125" style="179" customWidth="1"/>
    <col min="10" max="10" width="6.5703125" style="179" customWidth="1"/>
    <col min="11" max="16384" width="11.42578125" style="179"/>
  </cols>
  <sheetData>
    <row r="8" spans="1:8" ht="17.100000000000001" customHeight="1" x14ac:dyDescent="0.25">
      <c r="A8" s="285" t="s">
        <v>66</v>
      </c>
      <c r="B8" s="285"/>
    </row>
    <row r="9" spans="1:8" ht="17.100000000000001" customHeight="1" x14ac:dyDescent="0.2">
      <c r="A9" s="62" t="s">
        <v>140</v>
      </c>
      <c r="B9" s="62"/>
    </row>
    <row r="10" spans="1:8" ht="6.75" customHeight="1" thickBot="1" x14ac:dyDescent="0.25"/>
    <row r="11" spans="1:8" ht="13.5" thickBot="1" x14ac:dyDescent="0.25">
      <c r="B11" s="294" t="s">
        <v>62</v>
      </c>
      <c r="C11" s="296">
        <v>2014</v>
      </c>
      <c r="D11" s="297"/>
      <c r="E11" s="296">
        <v>2015</v>
      </c>
      <c r="F11" s="297"/>
      <c r="G11" s="296">
        <v>2016</v>
      </c>
      <c r="H11" s="297"/>
    </row>
    <row r="12" spans="1:8" ht="13.5" thickBot="1" x14ac:dyDescent="0.25">
      <c r="B12" s="295"/>
      <c r="C12" s="219" t="s">
        <v>112</v>
      </c>
      <c r="D12" s="219" t="s">
        <v>113</v>
      </c>
      <c r="E12" s="220" t="s">
        <v>141</v>
      </c>
      <c r="F12" s="220" t="s">
        <v>139</v>
      </c>
      <c r="G12" s="220" t="s">
        <v>142</v>
      </c>
      <c r="H12" s="220" t="s">
        <v>137</v>
      </c>
    </row>
    <row r="13" spans="1:8" ht="26.25" customHeight="1" thickBot="1" x14ac:dyDescent="0.25">
      <c r="B13" s="256" t="s">
        <v>52</v>
      </c>
      <c r="C13" s="258">
        <f t="shared" ref="C13:H13" si="0">SUM(C24,C37,C47,C58,C62,C69)</f>
        <v>4588</v>
      </c>
      <c r="D13" s="221">
        <f t="shared" si="0"/>
        <v>5105</v>
      </c>
      <c r="E13" s="221">
        <f t="shared" si="0"/>
        <v>4665</v>
      </c>
      <c r="F13" s="221">
        <f t="shared" si="0"/>
        <v>5672</v>
      </c>
      <c r="G13" s="221">
        <f t="shared" si="0"/>
        <v>5224</v>
      </c>
      <c r="H13" s="221">
        <f t="shared" si="0"/>
        <v>5436</v>
      </c>
    </row>
    <row r="14" spans="1:8" ht="13.5" thickBot="1" x14ac:dyDescent="0.25">
      <c r="A14" s="83"/>
      <c r="B14" s="291" t="s">
        <v>51</v>
      </c>
      <c r="C14" s="292"/>
      <c r="D14" s="292"/>
      <c r="E14" s="292"/>
      <c r="F14" s="292"/>
      <c r="G14" s="292"/>
      <c r="H14" s="293"/>
    </row>
    <row r="15" spans="1:8" x14ac:dyDescent="0.2">
      <c r="A15" s="185"/>
      <c r="B15" s="101" t="s">
        <v>131</v>
      </c>
      <c r="C15" s="69">
        <v>156</v>
      </c>
      <c r="D15" s="69">
        <v>153</v>
      </c>
      <c r="E15" s="6">
        <v>212</v>
      </c>
      <c r="F15" s="69">
        <v>312</v>
      </c>
      <c r="G15" s="6">
        <v>360</v>
      </c>
      <c r="H15" s="27">
        <v>396</v>
      </c>
    </row>
    <row r="16" spans="1:8" x14ac:dyDescent="0.2">
      <c r="A16" s="185"/>
      <c r="B16" s="63" t="s">
        <v>83</v>
      </c>
      <c r="C16" s="184">
        <v>201</v>
      </c>
      <c r="D16" s="184">
        <v>148</v>
      </c>
      <c r="E16" s="260">
        <v>128</v>
      </c>
      <c r="F16" s="184">
        <v>190</v>
      </c>
      <c r="G16" s="260">
        <v>182</v>
      </c>
      <c r="H16" s="29">
        <v>136</v>
      </c>
    </row>
    <row r="17" spans="1:8" x14ac:dyDescent="0.2">
      <c r="A17" s="185"/>
      <c r="B17" s="63" t="s">
        <v>20</v>
      </c>
      <c r="C17" s="184">
        <v>86</v>
      </c>
      <c r="D17" s="184">
        <v>73</v>
      </c>
      <c r="E17" s="260">
        <v>64</v>
      </c>
      <c r="F17" s="184">
        <v>80</v>
      </c>
      <c r="G17" s="260">
        <v>106</v>
      </c>
      <c r="H17" s="29">
        <v>114</v>
      </c>
    </row>
    <row r="18" spans="1:8" x14ac:dyDescent="0.2">
      <c r="A18" s="185"/>
      <c r="B18" s="63" t="s">
        <v>134</v>
      </c>
      <c r="C18" s="184"/>
      <c r="D18" s="184"/>
      <c r="E18" s="184"/>
      <c r="F18" s="184">
        <v>37</v>
      </c>
      <c r="G18" s="184">
        <v>55</v>
      </c>
      <c r="H18" s="29"/>
    </row>
    <row r="19" spans="1:8" x14ac:dyDescent="0.2">
      <c r="A19" s="185"/>
      <c r="B19" s="63" t="s">
        <v>132</v>
      </c>
      <c r="C19" s="184">
        <v>53</v>
      </c>
      <c r="D19" s="184">
        <v>41</v>
      </c>
      <c r="E19" s="260">
        <v>53</v>
      </c>
      <c r="F19" s="184">
        <v>131</v>
      </c>
      <c r="G19" s="260">
        <v>189</v>
      </c>
      <c r="H19" s="29">
        <v>98</v>
      </c>
    </row>
    <row r="20" spans="1:8" x14ac:dyDescent="0.2">
      <c r="A20" s="185"/>
      <c r="B20" s="63" t="s">
        <v>94</v>
      </c>
      <c r="C20" s="184">
        <v>2002</v>
      </c>
      <c r="D20" s="184">
        <v>2120</v>
      </c>
      <c r="E20" s="260">
        <v>1777</v>
      </c>
      <c r="F20" s="184">
        <v>2089</v>
      </c>
      <c r="G20" s="260">
        <v>1785</v>
      </c>
      <c r="H20" s="29">
        <v>2004</v>
      </c>
    </row>
    <row r="21" spans="1:8" x14ac:dyDescent="0.2">
      <c r="A21" s="185"/>
      <c r="B21" s="63" t="s">
        <v>129</v>
      </c>
      <c r="C21" s="184"/>
      <c r="D21" s="184"/>
      <c r="E21" s="260">
        <v>15</v>
      </c>
      <c r="F21" s="184">
        <v>13</v>
      </c>
      <c r="G21" s="260">
        <v>26</v>
      </c>
      <c r="H21" s="29">
        <v>45</v>
      </c>
    </row>
    <row r="22" spans="1:8" x14ac:dyDescent="0.2">
      <c r="A22" s="185"/>
      <c r="B22" s="63" t="s">
        <v>8</v>
      </c>
      <c r="C22" s="184">
        <v>32</v>
      </c>
      <c r="D22" s="184">
        <v>30</v>
      </c>
      <c r="E22" s="260">
        <v>11</v>
      </c>
      <c r="F22" s="184">
        <v>29</v>
      </c>
      <c r="G22" s="260">
        <v>24</v>
      </c>
      <c r="H22" s="29">
        <v>24</v>
      </c>
    </row>
    <row r="23" spans="1:8" ht="13.5" thickBot="1" x14ac:dyDescent="0.25">
      <c r="A23" s="185"/>
      <c r="B23" s="102" t="s">
        <v>10</v>
      </c>
      <c r="C23" s="67">
        <v>51</v>
      </c>
      <c r="D23" s="67">
        <v>66</v>
      </c>
      <c r="E23" s="260">
        <v>68</v>
      </c>
      <c r="F23" s="184">
        <v>54</v>
      </c>
      <c r="G23" s="260">
        <v>79</v>
      </c>
      <c r="H23" s="29">
        <v>79</v>
      </c>
    </row>
    <row r="24" spans="1:8" s="14" customFormat="1" ht="13.5" thickBot="1" x14ac:dyDescent="0.25">
      <c r="A24" s="70"/>
      <c r="B24" s="12" t="s">
        <v>22</v>
      </c>
      <c r="C24" s="257">
        <f t="shared" ref="C24:F24" si="1">SUM(C15:C23)</f>
        <v>2581</v>
      </c>
      <c r="D24" s="257">
        <f t="shared" si="1"/>
        <v>2631</v>
      </c>
      <c r="E24" s="257">
        <f t="shared" si="1"/>
        <v>2328</v>
      </c>
      <c r="F24" s="257">
        <f t="shared" si="1"/>
        <v>2935</v>
      </c>
      <c r="G24" s="257">
        <f>SUM(G15:G23)</f>
        <v>2806</v>
      </c>
      <c r="H24" s="64">
        <f>SUM(H15:H23)</f>
        <v>2896</v>
      </c>
    </row>
    <row r="25" spans="1:8" ht="13.5" thickBot="1" x14ac:dyDescent="0.25">
      <c r="A25" s="185"/>
      <c r="B25" s="291" t="s">
        <v>33</v>
      </c>
      <c r="C25" s="292"/>
      <c r="D25" s="292"/>
      <c r="E25" s="292"/>
      <c r="F25" s="292"/>
      <c r="G25" s="292"/>
      <c r="H25" s="293"/>
    </row>
    <row r="26" spans="1:8" x14ac:dyDescent="0.2">
      <c r="A26" s="185"/>
      <c r="B26" s="101" t="s">
        <v>83</v>
      </c>
      <c r="C26" s="69">
        <v>41</v>
      </c>
      <c r="D26" s="69">
        <v>84</v>
      </c>
      <c r="E26" s="6">
        <v>151</v>
      </c>
      <c r="F26" s="69">
        <v>103</v>
      </c>
      <c r="G26" s="6">
        <v>76</v>
      </c>
      <c r="H26" s="7">
        <v>31</v>
      </c>
    </row>
    <row r="27" spans="1:8" x14ac:dyDescent="0.2">
      <c r="A27" s="185"/>
      <c r="B27" s="63" t="s">
        <v>0</v>
      </c>
      <c r="C27" s="184">
        <v>57</v>
      </c>
      <c r="D27" s="184">
        <v>111</v>
      </c>
      <c r="E27" s="260">
        <v>54</v>
      </c>
      <c r="F27" s="184">
        <v>98</v>
      </c>
      <c r="G27" s="260">
        <v>66</v>
      </c>
      <c r="H27" s="178">
        <v>93</v>
      </c>
    </row>
    <row r="28" spans="1:8" x14ac:dyDescent="0.2">
      <c r="A28" s="185"/>
      <c r="B28" s="63" t="s">
        <v>2</v>
      </c>
      <c r="C28" s="184">
        <v>51</v>
      </c>
      <c r="D28" s="184">
        <v>82</v>
      </c>
      <c r="E28" s="260">
        <v>59</v>
      </c>
      <c r="F28" s="184">
        <v>70</v>
      </c>
      <c r="G28" s="260">
        <v>55</v>
      </c>
      <c r="H28" s="178">
        <v>97</v>
      </c>
    </row>
    <row r="29" spans="1:8" x14ac:dyDescent="0.2">
      <c r="A29" s="185"/>
      <c r="B29" s="63" t="s">
        <v>28</v>
      </c>
      <c r="C29" s="184">
        <v>27</v>
      </c>
      <c r="D29" s="184"/>
      <c r="E29" s="260"/>
      <c r="F29" s="184"/>
      <c r="G29" s="260"/>
      <c r="H29" s="178"/>
    </row>
    <row r="30" spans="1:8" x14ac:dyDescent="0.2">
      <c r="A30" s="185"/>
      <c r="B30" s="63" t="s">
        <v>32</v>
      </c>
      <c r="C30" s="184">
        <v>85</v>
      </c>
      <c r="D30" s="184">
        <v>103</v>
      </c>
      <c r="E30" s="260">
        <v>76</v>
      </c>
      <c r="F30" s="184">
        <v>96</v>
      </c>
      <c r="G30" s="260">
        <v>72</v>
      </c>
      <c r="H30" s="178">
        <v>112</v>
      </c>
    </row>
    <row r="31" spans="1:8" x14ac:dyDescent="0.2">
      <c r="A31" s="185"/>
      <c r="B31" s="65" t="s">
        <v>26</v>
      </c>
      <c r="C31" s="68">
        <v>70</v>
      </c>
      <c r="D31" s="68">
        <v>81</v>
      </c>
      <c r="E31" s="10">
        <v>78</v>
      </c>
      <c r="F31" s="68">
        <v>136</v>
      </c>
      <c r="G31" s="10">
        <v>86</v>
      </c>
      <c r="H31" s="11">
        <v>134</v>
      </c>
    </row>
    <row r="32" spans="1:8" x14ac:dyDescent="0.2">
      <c r="A32" s="185"/>
      <c r="B32" s="125" t="s">
        <v>108</v>
      </c>
      <c r="C32" s="260"/>
      <c r="D32" s="260"/>
      <c r="E32" s="260">
        <v>85</v>
      </c>
      <c r="F32" s="184">
        <v>98</v>
      </c>
      <c r="G32" s="260">
        <v>67</v>
      </c>
      <c r="H32" s="178">
        <v>126</v>
      </c>
    </row>
    <row r="33" spans="1:8" x14ac:dyDescent="0.2">
      <c r="A33" s="185"/>
      <c r="B33" s="125" t="s">
        <v>118</v>
      </c>
      <c r="C33" s="260"/>
      <c r="D33" s="260"/>
      <c r="E33" s="260">
        <v>66</v>
      </c>
      <c r="F33" s="184">
        <v>92</v>
      </c>
      <c r="G33" s="260">
        <v>69</v>
      </c>
      <c r="H33" s="178">
        <v>78</v>
      </c>
    </row>
    <row r="34" spans="1:8" x14ac:dyDescent="0.2">
      <c r="A34" s="185"/>
      <c r="B34" s="125" t="s">
        <v>50</v>
      </c>
      <c r="C34" s="260"/>
      <c r="D34" s="260"/>
      <c r="E34" s="260">
        <v>25</v>
      </c>
      <c r="F34" s="184">
        <v>40</v>
      </c>
      <c r="G34" s="260">
        <v>31</v>
      </c>
      <c r="H34" s="178">
        <v>40</v>
      </c>
    </row>
    <row r="35" spans="1:8" x14ac:dyDescent="0.2">
      <c r="A35" s="185"/>
      <c r="B35" s="125" t="s">
        <v>119</v>
      </c>
      <c r="C35" s="260"/>
      <c r="D35" s="260"/>
      <c r="E35" s="260">
        <v>40</v>
      </c>
      <c r="F35" s="184">
        <v>69</v>
      </c>
      <c r="G35" s="260">
        <v>42</v>
      </c>
      <c r="H35" s="178">
        <v>60</v>
      </c>
    </row>
    <row r="36" spans="1:8" ht="13.5" thickBot="1" x14ac:dyDescent="0.25">
      <c r="A36" s="185"/>
      <c r="B36" s="124" t="s">
        <v>20</v>
      </c>
      <c r="C36" s="160"/>
      <c r="D36" s="160"/>
      <c r="E36" s="133">
        <v>20</v>
      </c>
      <c r="F36" s="133">
        <v>46</v>
      </c>
      <c r="G36" s="133">
        <v>29</v>
      </c>
      <c r="H36" s="210">
        <v>46</v>
      </c>
    </row>
    <row r="37" spans="1:8" ht="13.5" thickBot="1" x14ac:dyDescent="0.25">
      <c r="A37" s="185"/>
      <c r="B37" s="12" t="s">
        <v>22</v>
      </c>
      <c r="C37" s="257">
        <f t="shared" ref="C37:F37" si="2">SUM(C26:C36)</f>
        <v>331</v>
      </c>
      <c r="D37" s="257">
        <f t="shared" si="2"/>
        <v>461</v>
      </c>
      <c r="E37" s="257">
        <f t="shared" si="2"/>
        <v>654</v>
      </c>
      <c r="F37" s="257">
        <f t="shared" si="2"/>
        <v>848</v>
      </c>
      <c r="G37" s="257">
        <f t="shared" ref="G37:H37" si="3">SUM(G26:G36)</f>
        <v>593</v>
      </c>
      <c r="H37" s="64">
        <f t="shared" si="3"/>
        <v>817</v>
      </c>
    </row>
    <row r="38" spans="1:8" ht="13.5" thickBot="1" x14ac:dyDescent="0.25">
      <c r="A38" s="185"/>
      <c r="B38" s="291" t="s">
        <v>34</v>
      </c>
      <c r="C38" s="292"/>
      <c r="D38" s="292"/>
      <c r="E38" s="292"/>
      <c r="F38" s="292"/>
      <c r="G38" s="292"/>
      <c r="H38" s="293"/>
    </row>
    <row r="39" spans="1:8" x14ac:dyDescent="0.2">
      <c r="A39" s="185"/>
      <c r="B39" s="114" t="s">
        <v>83</v>
      </c>
      <c r="C39" s="66">
        <v>63</v>
      </c>
      <c r="D39" s="66">
        <v>55</v>
      </c>
      <c r="E39" s="17">
        <v>94</v>
      </c>
      <c r="F39" s="66">
        <v>39</v>
      </c>
      <c r="G39" s="17">
        <v>59</v>
      </c>
      <c r="H39" s="18">
        <v>47</v>
      </c>
    </row>
    <row r="40" spans="1:8" x14ac:dyDescent="0.2">
      <c r="A40" s="185"/>
      <c r="B40" s="63" t="s">
        <v>2</v>
      </c>
      <c r="C40" s="184">
        <v>47</v>
      </c>
      <c r="D40" s="184">
        <v>28</v>
      </c>
      <c r="E40" s="260">
        <v>48</v>
      </c>
      <c r="F40" s="184">
        <v>50</v>
      </c>
      <c r="G40" s="260">
        <v>19</v>
      </c>
      <c r="H40" s="178">
        <v>22</v>
      </c>
    </row>
    <row r="41" spans="1:8" x14ac:dyDescent="0.2">
      <c r="A41" s="185"/>
      <c r="B41" s="63" t="s">
        <v>104</v>
      </c>
      <c r="C41" s="184">
        <v>86</v>
      </c>
      <c r="D41" s="184">
        <v>79</v>
      </c>
      <c r="E41" s="260">
        <v>93</v>
      </c>
      <c r="F41" s="184">
        <v>58</v>
      </c>
      <c r="G41" s="260">
        <v>50</v>
      </c>
      <c r="H41" s="178">
        <v>44</v>
      </c>
    </row>
    <row r="42" spans="1:8" x14ac:dyDescent="0.2">
      <c r="A42" s="185"/>
      <c r="B42" s="63" t="s">
        <v>29</v>
      </c>
      <c r="C42" s="184">
        <v>41</v>
      </c>
      <c r="D42" s="184">
        <v>22</v>
      </c>
      <c r="E42" s="260">
        <v>35</v>
      </c>
      <c r="F42" s="184">
        <v>34</v>
      </c>
      <c r="G42" s="260">
        <v>35</v>
      </c>
      <c r="H42" s="178">
        <v>32</v>
      </c>
    </row>
    <row r="43" spans="1:8" x14ac:dyDescent="0.2">
      <c r="A43" s="185"/>
      <c r="B43" s="63" t="s">
        <v>20</v>
      </c>
      <c r="C43" s="184"/>
      <c r="D43" s="184"/>
      <c r="E43" s="260"/>
      <c r="F43" s="184"/>
      <c r="G43" s="260"/>
      <c r="H43" s="178">
        <v>22</v>
      </c>
    </row>
    <row r="44" spans="1:8" x14ac:dyDescent="0.2">
      <c r="A44" s="185"/>
      <c r="B44" s="63" t="s">
        <v>31</v>
      </c>
      <c r="C44" s="184">
        <v>42</v>
      </c>
      <c r="D44" s="184">
        <v>18</v>
      </c>
      <c r="E44" s="260">
        <v>38</v>
      </c>
      <c r="F44" s="184">
        <v>16</v>
      </c>
      <c r="G44" s="260">
        <v>17</v>
      </c>
      <c r="H44" s="178">
        <v>15</v>
      </c>
    </row>
    <row r="45" spans="1:8" x14ac:dyDescent="0.2">
      <c r="A45" s="185"/>
      <c r="B45" s="63" t="s">
        <v>8</v>
      </c>
      <c r="C45" s="184">
        <v>34</v>
      </c>
      <c r="D45" s="184">
        <v>37</v>
      </c>
      <c r="E45" s="260">
        <v>16</v>
      </c>
      <c r="F45" s="184">
        <v>19</v>
      </c>
      <c r="G45" s="260">
        <v>16</v>
      </c>
      <c r="H45" s="178">
        <v>21</v>
      </c>
    </row>
    <row r="46" spans="1:8" ht="13.5" thickBot="1" x14ac:dyDescent="0.25">
      <c r="A46" s="185"/>
      <c r="B46" s="102" t="s">
        <v>80</v>
      </c>
      <c r="C46" s="67">
        <v>47</v>
      </c>
      <c r="D46" s="67">
        <v>224</v>
      </c>
      <c r="E46" s="260">
        <v>40</v>
      </c>
      <c r="F46" s="184">
        <v>20</v>
      </c>
      <c r="G46" s="260">
        <v>113</v>
      </c>
      <c r="H46" s="178">
        <v>19</v>
      </c>
    </row>
    <row r="47" spans="1:8" s="14" customFormat="1" ht="13.5" thickBot="1" x14ac:dyDescent="0.25">
      <c r="A47" s="70"/>
      <c r="B47" s="12" t="s">
        <v>22</v>
      </c>
      <c r="C47" s="257">
        <f t="shared" ref="C47:H47" si="4">SUM(C39:C46)</f>
        <v>360</v>
      </c>
      <c r="D47" s="257">
        <f t="shared" si="4"/>
        <v>463</v>
      </c>
      <c r="E47" s="257">
        <f t="shared" si="4"/>
        <v>364</v>
      </c>
      <c r="F47" s="257">
        <f t="shared" si="4"/>
        <v>236</v>
      </c>
      <c r="G47" s="257">
        <f t="shared" si="4"/>
        <v>309</v>
      </c>
      <c r="H47" s="64">
        <f t="shared" si="4"/>
        <v>222</v>
      </c>
    </row>
    <row r="48" spans="1:8" ht="13.5" thickBot="1" x14ac:dyDescent="0.25">
      <c r="A48" s="185"/>
      <c r="B48" s="291" t="s">
        <v>35</v>
      </c>
      <c r="C48" s="292"/>
      <c r="D48" s="292"/>
      <c r="E48" s="292"/>
      <c r="F48" s="292"/>
      <c r="G48" s="292"/>
      <c r="H48" s="293"/>
    </row>
    <row r="49" spans="1:8" x14ac:dyDescent="0.2">
      <c r="A49" s="185"/>
      <c r="B49" s="114" t="s">
        <v>7</v>
      </c>
      <c r="C49" s="66">
        <v>31</v>
      </c>
      <c r="D49" s="66">
        <v>42</v>
      </c>
      <c r="E49" s="17">
        <v>30</v>
      </c>
      <c r="F49" s="66">
        <v>20</v>
      </c>
      <c r="G49" s="17">
        <v>22</v>
      </c>
      <c r="H49" s="18">
        <v>26</v>
      </c>
    </row>
    <row r="50" spans="1:8" x14ac:dyDescent="0.2">
      <c r="A50" s="185"/>
      <c r="B50" s="63" t="s">
        <v>83</v>
      </c>
      <c r="C50" s="184">
        <v>175</v>
      </c>
      <c r="D50" s="184">
        <v>186</v>
      </c>
      <c r="E50" s="260">
        <v>98</v>
      </c>
      <c r="F50" s="184">
        <v>126</v>
      </c>
      <c r="G50" s="260">
        <v>101</v>
      </c>
      <c r="H50" s="178">
        <v>133</v>
      </c>
    </row>
    <row r="51" spans="1:8" x14ac:dyDescent="0.2">
      <c r="A51" s="185"/>
      <c r="B51" s="63" t="s">
        <v>0</v>
      </c>
      <c r="C51" s="184">
        <v>36</v>
      </c>
      <c r="D51" s="184">
        <v>73</v>
      </c>
      <c r="E51" s="260">
        <v>58</v>
      </c>
      <c r="F51" s="184">
        <v>110</v>
      </c>
      <c r="G51" s="260">
        <v>63</v>
      </c>
      <c r="H51" s="178">
        <v>110</v>
      </c>
    </row>
    <row r="52" spans="1:8" x14ac:dyDescent="0.2">
      <c r="A52" s="185"/>
      <c r="B52" s="63" t="s">
        <v>2</v>
      </c>
      <c r="C52" s="184">
        <v>37</v>
      </c>
      <c r="D52" s="184">
        <v>42</v>
      </c>
      <c r="E52" s="260">
        <v>52</v>
      </c>
      <c r="F52" s="184">
        <v>100</v>
      </c>
      <c r="G52" s="260">
        <v>61</v>
      </c>
      <c r="H52" s="178">
        <v>62</v>
      </c>
    </row>
    <row r="53" spans="1:8" x14ac:dyDescent="0.2">
      <c r="A53" s="185"/>
      <c r="B53" s="63" t="s">
        <v>32</v>
      </c>
      <c r="C53" s="184">
        <v>160</v>
      </c>
      <c r="D53" s="184">
        <v>132</v>
      </c>
      <c r="E53" s="260">
        <v>117</v>
      </c>
      <c r="F53" s="184">
        <v>120</v>
      </c>
      <c r="G53" s="260">
        <v>138</v>
      </c>
      <c r="H53" s="178">
        <v>118</v>
      </c>
    </row>
    <row r="54" spans="1:8" x14ac:dyDescent="0.2">
      <c r="A54" s="185"/>
      <c r="B54" s="63" t="s">
        <v>104</v>
      </c>
      <c r="C54" s="184">
        <v>32</v>
      </c>
      <c r="D54" s="184">
        <v>22</v>
      </c>
      <c r="E54" s="260">
        <v>10</v>
      </c>
      <c r="F54" s="184">
        <v>17</v>
      </c>
      <c r="G54" s="260">
        <v>20</v>
      </c>
      <c r="H54" s="178">
        <v>25</v>
      </c>
    </row>
    <row r="55" spans="1:8" x14ac:dyDescent="0.2">
      <c r="A55" s="185"/>
      <c r="B55" s="63" t="s">
        <v>8</v>
      </c>
      <c r="C55" s="184">
        <v>22</v>
      </c>
      <c r="D55" s="184">
        <v>23</v>
      </c>
      <c r="E55" s="260">
        <v>16</v>
      </c>
      <c r="F55" s="184">
        <v>35</v>
      </c>
      <c r="G55" s="260">
        <v>27</v>
      </c>
      <c r="H55" s="178">
        <v>28</v>
      </c>
    </row>
    <row r="56" spans="1:8" x14ac:dyDescent="0.2">
      <c r="A56" s="185"/>
      <c r="B56" s="65" t="s">
        <v>108</v>
      </c>
      <c r="C56" s="184">
        <v>109</v>
      </c>
      <c r="D56" s="184">
        <v>123</v>
      </c>
      <c r="E56" s="260">
        <v>121</v>
      </c>
      <c r="F56" s="184">
        <v>150</v>
      </c>
      <c r="G56" s="260">
        <v>122</v>
      </c>
      <c r="H56" s="178">
        <v>134</v>
      </c>
    </row>
    <row r="57" spans="1:8" ht="13.5" thickBot="1" x14ac:dyDescent="0.25">
      <c r="A57" s="185"/>
      <c r="B57" s="63" t="s">
        <v>26</v>
      </c>
      <c r="C57" s="184">
        <v>60</v>
      </c>
      <c r="D57" s="260">
        <v>102</v>
      </c>
      <c r="E57" s="260">
        <v>118</v>
      </c>
      <c r="F57" s="184">
        <v>108</v>
      </c>
      <c r="G57" s="10">
        <v>50</v>
      </c>
      <c r="H57" s="178">
        <v>66</v>
      </c>
    </row>
    <row r="58" spans="1:8" ht="13.5" thickBot="1" x14ac:dyDescent="0.25">
      <c r="A58" s="185"/>
      <c r="B58" s="12" t="s">
        <v>22</v>
      </c>
      <c r="C58" s="257">
        <f t="shared" ref="C58:H58" si="5">SUM(C49:C57)</f>
        <v>662</v>
      </c>
      <c r="D58" s="257">
        <f t="shared" si="5"/>
        <v>745</v>
      </c>
      <c r="E58" s="257">
        <f t="shared" si="5"/>
        <v>620</v>
      </c>
      <c r="F58" s="257">
        <f t="shared" si="5"/>
        <v>786</v>
      </c>
      <c r="G58" s="257">
        <f t="shared" si="5"/>
        <v>604</v>
      </c>
      <c r="H58" s="64">
        <f t="shared" si="5"/>
        <v>702</v>
      </c>
    </row>
    <row r="59" spans="1:8" ht="13.5" thickBot="1" x14ac:dyDescent="0.25">
      <c r="A59" s="185"/>
      <c r="B59" s="291" t="s">
        <v>44</v>
      </c>
      <c r="C59" s="292"/>
      <c r="D59" s="292"/>
      <c r="E59" s="292"/>
      <c r="F59" s="292"/>
      <c r="G59" s="292"/>
      <c r="H59" s="293"/>
    </row>
    <row r="60" spans="1:8" x14ac:dyDescent="0.2">
      <c r="A60" s="185"/>
      <c r="B60" s="114" t="s">
        <v>72</v>
      </c>
      <c r="C60" s="66">
        <v>152</v>
      </c>
      <c r="D60" s="66">
        <v>216</v>
      </c>
      <c r="E60" s="17">
        <v>130</v>
      </c>
      <c r="F60" s="66">
        <v>216</v>
      </c>
      <c r="G60" s="17">
        <v>206</v>
      </c>
      <c r="H60" s="18">
        <v>171</v>
      </c>
    </row>
    <row r="61" spans="1:8" ht="13.5" thickBot="1" x14ac:dyDescent="0.25">
      <c r="A61" s="185"/>
      <c r="B61" s="102" t="s">
        <v>3</v>
      </c>
      <c r="C61" s="67">
        <v>91</v>
      </c>
      <c r="D61" s="67">
        <v>171</v>
      </c>
      <c r="E61" s="260">
        <v>106</v>
      </c>
      <c r="F61" s="184">
        <v>185</v>
      </c>
      <c r="G61" s="260">
        <v>146</v>
      </c>
      <c r="H61" s="178">
        <v>227</v>
      </c>
    </row>
    <row r="62" spans="1:8" ht="13.5" thickBot="1" x14ac:dyDescent="0.25">
      <c r="A62" s="185"/>
      <c r="B62" s="12" t="s">
        <v>22</v>
      </c>
      <c r="C62" s="257">
        <f t="shared" ref="C62" si="6">SUM(C60:C61)</f>
        <v>243</v>
      </c>
      <c r="D62" s="257">
        <f>SUM(D60:D61)</f>
        <v>387</v>
      </c>
      <c r="E62" s="257">
        <f t="shared" ref="E62:F62" si="7">SUM(E60:E61)</f>
        <v>236</v>
      </c>
      <c r="F62" s="257">
        <f t="shared" si="7"/>
        <v>401</v>
      </c>
      <c r="G62" s="257">
        <f>SUM(G60:G61)</f>
        <v>352</v>
      </c>
      <c r="H62" s="64">
        <f t="shared" ref="H62" si="8">SUM(H60:H61)</f>
        <v>398</v>
      </c>
    </row>
    <row r="63" spans="1:8" ht="13.5" thickBot="1" x14ac:dyDescent="0.25">
      <c r="A63" s="185"/>
      <c r="B63" s="291" t="s">
        <v>48</v>
      </c>
      <c r="C63" s="292"/>
      <c r="D63" s="292"/>
      <c r="E63" s="292"/>
      <c r="F63" s="292"/>
      <c r="G63" s="292"/>
      <c r="H63" s="293"/>
    </row>
    <row r="64" spans="1:8" x14ac:dyDescent="0.2">
      <c r="A64" s="185"/>
      <c r="B64" s="114" t="s">
        <v>2</v>
      </c>
      <c r="C64" s="66">
        <v>55</v>
      </c>
      <c r="D64" s="66">
        <v>43</v>
      </c>
      <c r="E64" s="17">
        <v>49</v>
      </c>
      <c r="F64" s="66">
        <v>78</v>
      </c>
      <c r="G64" s="17">
        <v>79</v>
      </c>
      <c r="H64" s="18">
        <v>37</v>
      </c>
    </row>
    <row r="65" spans="1:11" x14ac:dyDescent="0.2">
      <c r="A65" s="185"/>
      <c r="B65" s="63" t="s">
        <v>50</v>
      </c>
      <c r="C65" s="184">
        <v>187</v>
      </c>
      <c r="D65" s="184">
        <v>188</v>
      </c>
      <c r="E65" s="260">
        <v>188</v>
      </c>
      <c r="F65" s="184">
        <v>185</v>
      </c>
      <c r="G65" s="260">
        <v>186</v>
      </c>
      <c r="H65" s="178">
        <v>176</v>
      </c>
      <c r="I65" s="14"/>
      <c r="J65" s="14"/>
      <c r="K65" s="14"/>
    </row>
    <row r="66" spans="1:11" x14ac:dyDescent="0.2">
      <c r="A66" s="185"/>
      <c r="B66" s="63" t="s">
        <v>3</v>
      </c>
      <c r="C66" s="184">
        <v>47</v>
      </c>
      <c r="D66" s="184">
        <v>48</v>
      </c>
      <c r="E66" s="260">
        <v>67</v>
      </c>
      <c r="F66" s="184">
        <v>127</v>
      </c>
      <c r="G66" s="260">
        <v>122</v>
      </c>
      <c r="H66" s="178">
        <v>81</v>
      </c>
    </row>
    <row r="67" spans="1:11" x14ac:dyDescent="0.2">
      <c r="A67" s="185"/>
      <c r="B67" s="63" t="s">
        <v>130</v>
      </c>
      <c r="C67" s="184">
        <v>104</v>
      </c>
      <c r="D67" s="184">
        <v>126</v>
      </c>
      <c r="E67" s="260">
        <v>143</v>
      </c>
      <c r="F67" s="184">
        <v>44</v>
      </c>
      <c r="G67" s="260">
        <v>140</v>
      </c>
      <c r="H67" s="178">
        <v>91</v>
      </c>
    </row>
    <row r="68" spans="1:11" ht="13.5" thickBot="1" x14ac:dyDescent="0.25">
      <c r="A68" s="185"/>
      <c r="B68" s="102" t="s">
        <v>26</v>
      </c>
      <c r="C68" s="67">
        <v>18</v>
      </c>
      <c r="D68" s="67">
        <v>13</v>
      </c>
      <c r="E68" s="260">
        <v>16</v>
      </c>
      <c r="F68" s="184">
        <v>32</v>
      </c>
      <c r="G68" s="260">
        <v>33</v>
      </c>
      <c r="H68" s="178">
        <v>16</v>
      </c>
    </row>
    <row r="69" spans="1:11" ht="13.5" thickBot="1" x14ac:dyDescent="0.25">
      <c r="A69" s="71"/>
      <c r="B69" s="12" t="s">
        <v>22</v>
      </c>
      <c r="C69" s="257">
        <f t="shared" ref="C69" si="9">SUM(C64:C68)</f>
        <v>411</v>
      </c>
      <c r="D69" s="257">
        <f>SUM(D64:D68)</f>
        <v>418</v>
      </c>
      <c r="E69" s="257">
        <f t="shared" ref="E69:F69" si="10">SUM(E64:E68)</f>
        <v>463</v>
      </c>
      <c r="F69" s="257">
        <f t="shared" si="10"/>
        <v>466</v>
      </c>
      <c r="G69" s="257">
        <f t="shared" ref="G69" si="11">SUM(G64:G68)</f>
        <v>560</v>
      </c>
      <c r="H69" s="64">
        <f>SUM(H64:H68)</f>
        <v>401</v>
      </c>
    </row>
  </sheetData>
  <sheetProtection password="EA4F" sheet="1" objects="1" scenarios="1"/>
  <mergeCells count="11">
    <mergeCell ref="B63:H63"/>
    <mergeCell ref="A8:B8"/>
    <mergeCell ref="B11:B12"/>
    <mergeCell ref="C11:D11"/>
    <mergeCell ref="E11:F11"/>
    <mergeCell ref="B59:H59"/>
    <mergeCell ref="G11:H11"/>
    <mergeCell ref="B14:H14"/>
    <mergeCell ref="B25:H25"/>
    <mergeCell ref="B38:H38"/>
    <mergeCell ref="B48:H48"/>
  </mergeCells>
  <phoneticPr fontId="0" type="noConversion"/>
  <printOptions horizontalCentered="1"/>
  <pageMargins left="0.31496062992125984" right="0.27559055118110237" top="0.35433070866141736" bottom="0.35433070866141736" header="0" footer="0"/>
  <pageSetup scale="60" fitToHeight="2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67"/>
  <sheetViews>
    <sheetView showGridLines="0" zoomScale="90" zoomScaleNormal="90" zoomScaleSheetLayoutView="90" workbookViewId="0">
      <selection activeCell="B11" sqref="B11:B12"/>
    </sheetView>
  </sheetViews>
  <sheetFormatPr baseColWidth="10" defaultRowHeight="12.75" x14ac:dyDescent="0.2"/>
  <cols>
    <col min="1" max="1" width="2" style="179" customWidth="1"/>
    <col min="2" max="2" width="30.5703125" style="179" customWidth="1"/>
    <col min="3" max="3" width="11" style="179" customWidth="1"/>
    <col min="4" max="14" width="10.140625" style="179" customWidth="1"/>
    <col min="15" max="15" width="3.28515625" style="179" customWidth="1"/>
    <col min="16" max="16" width="1.7109375" style="179" customWidth="1"/>
    <col min="17" max="16384" width="11.42578125" style="179"/>
  </cols>
  <sheetData>
    <row r="8" spans="2:16" ht="17.100000000000001" customHeight="1" x14ac:dyDescent="0.25">
      <c r="B8" s="255" t="s">
        <v>66</v>
      </c>
    </row>
    <row r="9" spans="2:16" ht="17.100000000000001" customHeight="1" x14ac:dyDescent="0.2">
      <c r="B9" s="4" t="s">
        <v>143</v>
      </c>
    </row>
    <row r="10" spans="2:16" ht="13.5" thickBot="1" x14ac:dyDescent="0.25"/>
    <row r="11" spans="2:16" ht="13.5" customHeight="1" thickBot="1" x14ac:dyDescent="0.25">
      <c r="B11" s="312" t="s">
        <v>61</v>
      </c>
      <c r="C11" s="302">
        <v>2014</v>
      </c>
      <c r="D11" s="302"/>
      <c r="E11" s="302"/>
      <c r="F11" s="297"/>
      <c r="G11" s="296">
        <v>2015</v>
      </c>
      <c r="H11" s="302"/>
      <c r="I11" s="302"/>
      <c r="J11" s="297"/>
      <c r="K11" s="296">
        <v>2016</v>
      </c>
      <c r="L11" s="302"/>
      <c r="M11" s="302"/>
      <c r="N11" s="297"/>
      <c r="O11" s="1"/>
    </row>
    <row r="12" spans="2:16" ht="27.75" customHeight="1" thickBot="1" x14ac:dyDescent="0.25">
      <c r="B12" s="313"/>
      <c r="C12" s="283" t="s">
        <v>112</v>
      </c>
      <c r="D12" s="283"/>
      <c r="E12" s="303" t="s">
        <v>113</v>
      </c>
      <c r="F12" s="284"/>
      <c r="G12" s="282" t="s">
        <v>141</v>
      </c>
      <c r="H12" s="283"/>
      <c r="I12" s="303" t="s">
        <v>139</v>
      </c>
      <c r="J12" s="284"/>
      <c r="K12" s="282" t="s">
        <v>142</v>
      </c>
      <c r="L12" s="283"/>
      <c r="M12" s="303" t="s">
        <v>137</v>
      </c>
      <c r="N12" s="284"/>
      <c r="O12" s="308"/>
      <c r="P12" s="308"/>
    </row>
    <row r="13" spans="2:16" ht="23.25" customHeight="1" thickBot="1" x14ac:dyDescent="0.25">
      <c r="B13" s="226" t="s">
        <v>53</v>
      </c>
      <c r="C13" s="314">
        <f>SUM(C22,C41,C53,C60,C67)</f>
        <v>839</v>
      </c>
      <c r="D13" s="314"/>
      <c r="E13" s="306">
        <f>SUM(E22,E41,E53,E60,E67)</f>
        <v>1054</v>
      </c>
      <c r="F13" s="307"/>
      <c r="G13" s="304">
        <f>SUM(G22,G41,G53,G60,G67)</f>
        <v>977</v>
      </c>
      <c r="H13" s="305"/>
      <c r="I13" s="306">
        <f>SUM(I22,I41,I53,I60,I67)</f>
        <v>1196</v>
      </c>
      <c r="J13" s="307"/>
      <c r="K13" s="304">
        <f>SUM(K22,K41,K53,K60,K67)</f>
        <v>982</v>
      </c>
      <c r="L13" s="305"/>
      <c r="M13" s="306">
        <f>SUM(M22,M41,M53,M60,M67)</f>
        <v>1172</v>
      </c>
      <c r="N13" s="307"/>
      <c r="O13" s="2"/>
    </row>
    <row r="14" spans="2:16" ht="13.5" thickBot="1" x14ac:dyDescent="0.25">
      <c r="B14" s="291" t="s">
        <v>89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3"/>
      <c r="O14" s="3"/>
    </row>
    <row r="15" spans="2:16" ht="46.5" customHeight="1" thickBot="1" x14ac:dyDescent="0.25">
      <c r="B15" s="105"/>
      <c r="C15" s="108" t="s">
        <v>63</v>
      </c>
      <c r="D15" s="111" t="s">
        <v>64</v>
      </c>
      <c r="E15" s="109" t="s">
        <v>63</v>
      </c>
      <c r="F15" s="110" t="s">
        <v>64</v>
      </c>
      <c r="G15" s="108" t="s">
        <v>63</v>
      </c>
      <c r="H15" s="109" t="s">
        <v>64</v>
      </c>
      <c r="I15" s="109" t="s">
        <v>63</v>
      </c>
      <c r="J15" s="110" t="s">
        <v>64</v>
      </c>
      <c r="K15" s="108" t="s">
        <v>63</v>
      </c>
      <c r="L15" s="109" t="s">
        <v>64</v>
      </c>
      <c r="M15" s="109" t="s">
        <v>63</v>
      </c>
      <c r="N15" s="110" t="s">
        <v>64</v>
      </c>
      <c r="O15" s="5"/>
    </row>
    <row r="16" spans="2:16" x14ac:dyDescent="0.2">
      <c r="B16" s="79" t="s">
        <v>0</v>
      </c>
      <c r="C16" s="75">
        <v>6</v>
      </c>
      <c r="D16" s="66">
        <v>6</v>
      </c>
      <c r="E16" s="17">
        <v>5</v>
      </c>
      <c r="F16" s="18">
        <v>3</v>
      </c>
      <c r="G16" s="17">
        <v>8</v>
      </c>
      <c r="H16" s="66">
        <v>8</v>
      </c>
      <c r="I16" s="6">
        <v>10</v>
      </c>
      <c r="J16" s="18">
        <v>10</v>
      </c>
      <c r="K16" s="17">
        <v>5</v>
      </c>
      <c r="L16" s="66">
        <v>5</v>
      </c>
      <c r="M16" s="6">
        <v>6</v>
      </c>
      <c r="N16" s="18">
        <v>5</v>
      </c>
      <c r="O16" s="8"/>
    </row>
    <row r="17" spans="2:16" x14ac:dyDescent="0.2">
      <c r="B17" s="9" t="s">
        <v>2</v>
      </c>
      <c r="C17" s="73">
        <v>25</v>
      </c>
      <c r="D17" s="184">
        <v>23</v>
      </c>
      <c r="E17" s="260">
        <v>30</v>
      </c>
      <c r="F17" s="178">
        <v>22</v>
      </c>
      <c r="G17" s="260">
        <v>37</v>
      </c>
      <c r="H17" s="184">
        <v>33</v>
      </c>
      <c r="I17" s="260">
        <v>25</v>
      </c>
      <c r="J17" s="178">
        <v>22</v>
      </c>
      <c r="K17" s="260">
        <v>24</v>
      </c>
      <c r="L17" s="184">
        <v>23</v>
      </c>
      <c r="M17" s="260">
        <v>44</v>
      </c>
      <c r="N17" s="178">
        <v>25</v>
      </c>
      <c r="O17" s="8"/>
    </row>
    <row r="18" spans="2:16" x14ac:dyDescent="0.2">
      <c r="B18" s="9" t="s">
        <v>4</v>
      </c>
      <c r="C18" s="73">
        <v>40</v>
      </c>
      <c r="D18" s="184">
        <v>30</v>
      </c>
      <c r="E18" s="260">
        <v>63</v>
      </c>
      <c r="F18" s="178">
        <v>16</v>
      </c>
      <c r="G18" s="260">
        <v>45</v>
      </c>
      <c r="H18" s="184">
        <v>17</v>
      </c>
      <c r="I18" s="260">
        <v>50</v>
      </c>
      <c r="J18" s="178">
        <v>18</v>
      </c>
      <c r="K18" s="260">
        <v>46</v>
      </c>
      <c r="L18" s="184">
        <v>13</v>
      </c>
      <c r="M18" s="260">
        <v>42</v>
      </c>
      <c r="N18" s="178">
        <v>12</v>
      </c>
      <c r="O18" s="8"/>
    </row>
    <row r="19" spans="2:16" x14ac:dyDescent="0.2">
      <c r="B19" s="9" t="s">
        <v>3</v>
      </c>
      <c r="C19" s="73">
        <v>50</v>
      </c>
      <c r="D19" s="184">
        <v>15</v>
      </c>
      <c r="E19" s="260">
        <v>98</v>
      </c>
      <c r="F19" s="178">
        <v>50</v>
      </c>
      <c r="G19" s="260">
        <v>90</v>
      </c>
      <c r="H19" s="184">
        <v>54</v>
      </c>
      <c r="I19" s="260">
        <v>77</v>
      </c>
      <c r="J19" s="178">
        <v>60</v>
      </c>
      <c r="K19" s="260">
        <v>64</v>
      </c>
      <c r="L19" s="184">
        <v>33</v>
      </c>
      <c r="M19" s="260">
        <v>59</v>
      </c>
      <c r="N19" s="178">
        <v>56</v>
      </c>
      <c r="O19" s="8"/>
    </row>
    <row r="20" spans="2:16" ht="13.5" thickBot="1" x14ac:dyDescent="0.25">
      <c r="B20" s="16" t="s">
        <v>26</v>
      </c>
      <c r="C20" s="201">
        <v>26</v>
      </c>
      <c r="D20" s="67">
        <v>30</v>
      </c>
      <c r="E20" s="103">
        <v>29</v>
      </c>
      <c r="F20" s="146">
        <v>28</v>
      </c>
      <c r="G20" s="10">
        <v>32</v>
      </c>
      <c r="H20" s="68">
        <v>36</v>
      </c>
      <c r="I20" s="103">
        <v>30</v>
      </c>
      <c r="J20" s="11">
        <v>27</v>
      </c>
      <c r="K20" s="10">
        <v>30</v>
      </c>
      <c r="L20" s="68">
        <v>34</v>
      </c>
      <c r="M20" s="103">
        <v>32</v>
      </c>
      <c r="N20" s="11">
        <v>29</v>
      </c>
      <c r="O20" s="8"/>
    </row>
    <row r="21" spans="2:16" s="14" customFormat="1" ht="13.5" thickBot="1" x14ac:dyDescent="0.25">
      <c r="B21" s="12" t="s">
        <v>22</v>
      </c>
      <c r="C21" s="265">
        <f t="shared" ref="C21:D21" si="0">SUM(C16:C20)</f>
        <v>147</v>
      </c>
      <c r="D21" s="162">
        <f t="shared" si="0"/>
        <v>104</v>
      </c>
      <c r="E21" s="163">
        <f>SUM(E16:E20)</f>
        <v>225</v>
      </c>
      <c r="F21" s="164">
        <f>SUM(F16:F20)</f>
        <v>119</v>
      </c>
      <c r="G21" s="161">
        <f t="shared" ref="G21:I21" si="1">SUM(G16:G20)</f>
        <v>212</v>
      </c>
      <c r="H21" s="163">
        <f t="shared" si="1"/>
        <v>148</v>
      </c>
      <c r="I21" s="163">
        <f t="shared" si="1"/>
        <v>192</v>
      </c>
      <c r="J21" s="164">
        <f>SUM(J16:J20)</f>
        <v>137</v>
      </c>
      <c r="K21" s="161">
        <f t="shared" ref="K21:N21" si="2">SUM(K16:K20)</f>
        <v>169</v>
      </c>
      <c r="L21" s="163">
        <f t="shared" si="2"/>
        <v>108</v>
      </c>
      <c r="M21" s="163">
        <f t="shared" si="2"/>
        <v>183</v>
      </c>
      <c r="N21" s="164">
        <f t="shared" si="2"/>
        <v>127</v>
      </c>
      <c r="O21" s="13"/>
    </row>
    <row r="22" spans="2:16" s="15" customFormat="1" ht="13.5" thickBot="1" x14ac:dyDescent="0.25">
      <c r="B22" s="165" t="s">
        <v>21</v>
      </c>
      <c r="C22" s="299">
        <f>C21+D21</f>
        <v>251</v>
      </c>
      <c r="D22" s="299"/>
      <c r="E22" s="300">
        <f>E21+F21</f>
        <v>344</v>
      </c>
      <c r="F22" s="301"/>
      <c r="G22" s="309">
        <f>G21+H21</f>
        <v>360</v>
      </c>
      <c r="H22" s="310"/>
      <c r="I22" s="300">
        <f>I21+J21</f>
        <v>329</v>
      </c>
      <c r="J22" s="311"/>
      <c r="K22" s="309">
        <f>K21+L21</f>
        <v>277</v>
      </c>
      <c r="L22" s="310"/>
      <c r="M22" s="300">
        <f>M21+N21</f>
        <v>310</v>
      </c>
      <c r="N22" s="311"/>
      <c r="O22" s="8"/>
    </row>
    <row r="23" spans="2:16" s="15" customFormat="1" ht="13.5" thickBot="1" x14ac:dyDescent="0.25">
      <c r="B23" s="291" t="s">
        <v>35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  <c r="O23" s="3"/>
    </row>
    <row r="24" spans="2:16" s="15" customFormat="1" x14ac:dyDescent="0.2">
      <c r="B24" s="79" t="s">
        <v>0</v>
      </c>
      <c r="C24" s="72">
        <v>20</v>
      </c>
      <c r="D24" s="69">
        <v>16</v>
      </c>
      <c r="E24" s="6">
        <v>1</v>
      </c>
      <c r="F24" s="7">
        <v>1</v>
      </c>
      <c r="G24" s="72">
        <v>2</v>
      </c>
      <c r="H24" s="6">
        <v>1</v>
      </c>
      <c r="I24" s="6">
        <v>6</v>
      </c>
      <c r="J24" s="7">
        <v>1</v>
      </c>
      <c r="K24" s="72">
        <v>4</v>
      </c>
      <c r="L24" s="6">
        <v>1</v>
      </c>
      <c r="M24" s="6">
        <v>2</v>
      </c>
      <c r="N24" s="7">
        <v>1</v>
      </c>
      <c r="O24" s="383"/>
      <c r="P24" s="383"/>
    </row>
    <row r="25" spans="2:16" s="15" customFormat="1" x14ac:dyDescent="0.2">
      <c r="B25" s="16" t="s">
        <v>109</v>
      </c>
      <c r="C25" s="73"/>
      <c r="D25" s="184"/>
      <c r="E25" s="260"/>
      <c r="F25" s="178"/>
      <c r="G25" s="75">
        <v>3</v>
      </c>
      <c r="H25" s="17">
        <v>17</v>
      </c>
      <c r="I25" s="17">
        <v>8</v>
      </c>
      <c r="J25" s="18">
        <v>7</v>
      </c>
      <c r="K25" s="75"/>
      <c r="L25" s="17"/>
      <c r="M25" s="17"/>
      <c r="N25" s="18"/>
      <c r="O25" s="383"/>
      <c r="P25" s="383"/>
    </row>
    <row r="26" spans="2:16" s="15" customFormat="1" x14ac:dyDescent="0.2">
      <c r="B26" s="9" t="s">
        <v>2</v>
      </c>
      <c r="C26" s="73">
        <v>23</v>
      </c>
      <c r="D26" s="184">
        <v>9</v>
      </c>
      <c r="E26" s="260">
        <v>32</v>
      </c>
      <c r="F26" s="178">
        <v>9</v>
      </c>
      <c r="G26" s="73">
        <v>7</v>
      </c>
      <c r="H26" s="260"/>
      <c r="I26" s="260">
        <v>3</v>
      </c>
      <c r="J26" s="178">
        <v>2</v>
      </c>
      <c r="K26" s="73">
        <v>6</v>
      </c>
      <c r="L26" s="260">
        <v>4</v>
      </c>
      <c r="M26" s="260">
        <v>16</v>
      </c>
      <c r="N26" s="178">
        <v>8</v>
      </c>
      <c r="O26" s="383"/>
      <c r="P26" s="383"/>
    </row>
    <row r="27" spans="2:16" s="15" customFormat="1" x14ac:dyDescent="0.2">
      <c r="B27" s="9" t="s">
        <v>4</v>
      </c>
      <c r="C27" s="73">
        <v>5</v>
      </c>
      <c r="D27" s="184">
        <v>15</v>
      </c>
      <c r="E27" s="260">
        <v>27</v>
      </c>
      <c r="F27" s="178"/>
      <c r="G27" s="73"/>
      <c r="H27" s="260"/>
      <c r="I27" s="260">
        <v>14</v>
      </c>
      <c r="J27" s="178"/>
      <c r="K27" s="73">
        <v>9</v>
      </c>
      <c r="L27" s="260">
        <v>7</v>
      </c>
      <c r="M27" s="260">
        <v>24</v>
      </c>
      <c r="N27" s="178">
        <v>6</v>
      </c>
      <c r="O27" s="383"/>
      <c r="P27" s="383"/>
    </row>
    <row r="28" spans="2:16" s="15" customFormat="1" x14ac:dyDescent="0.2">
      <c r="B28" s="9" t="s">
        <v>3</v>
      </c>
      <c r="C28" s="73">
        <v>36</v>
      </c>
      <c r="D28" s="184">
        <v>21</v>
      </c>
      <c r="E28" s="260">
        <v>46</v>
      </c>
      <c r="F28" s="178">
        <v>38</v>
      </c>
      <c r="G28" s="73">
        <v>25</v>
      </c>
      <c r="H28" s="260">
        <v>15</v>
      </c>
      <c r="I28" s="260">
        <v>20</v>
      </c>
      <c r="J28" s="178">
        <v>25</v>
      </c>
      <c r="K28" s="73">
        <v>20</v>
      </c>
      <c r="L28" s="260">
        <v>25</v>
      </c>
      <c r="M28" s="260">
        <v>14</v>
      </c>
      <c r="N28" s="178">
        <v>31</v>
      </c>
      <c r="O28" s="383"/>
      <c r="P28" s="383"/>
    </row>
    <row r="29" spans="2:16" s="15" customFormat="1" x14ac:dyDescent="0.2">
      <c r="B29" s="9" t="s">
        <v>1</v>
      </c>
      <c r="C29" s="73">
        <v>19</v>
      </c>
      <c r="D29" s="184">
        <v>16</v>
      </c>
      <c r="E29" s="260">
        <v>21</v>
      </c>
      <c r="F29" s="178">
        <v>28</v>
      </c>
      <c r="G29" s="73">
        <v>10</v>
      </c>
      <c r="H29" s="260">
        <v>15</v>
      </c>
      <c r="I29" s="260">
        <v>14</v>
      </c>
      <c r="J29" s="178">
        <v>14</v>
      </c>
      <c r="K29" s="73">
        <v>11</v>
      </c>
      <c r="L29" s="260">
        <v>12</v>
      </c>
      <c r="M29" s="260">
        <v>11</v>
      </c>
      <c r="N29" s="178">
        <v>21</v>
      </c>
      <c r="O29" s="383"/>
      <c r="P29" s="383"/>
    </row>
    <row r="30" spans="2:16" s="15" customFormat="1" x14ac:dyDescent="0.2">
      <c r="B30" s="9" t="s">
        <v>8</v>
      </c>
      <c r="C30" s="73">
        <v>15</v>
      </c>
      <c r="D30" s="184">
        <v>7</v>
      </c>
      <c r="E30" s="260">
        <v>15</v>
      </c>
      <c r="F30" s="178">
        <v>8</v>
      </c>
      <c r="G30" s="73"/>
      <c r="H30" s="260"/>
      <c r="I30" s="260">
        <v>1</v>
      </c>
      <c r="J30" s="178">
        <v>2</v>
      </c>
      <c r="K30" s="73">
        <v>6</v>
      </c>
      <c r="L30" s="260">
        <v>3</v>
      </c>
      <c r="M30" s="260">
        <v>5</v>
      </c>
      <c r="N30" s="178">
        <v>2</v>
      </c>
      <c r="O30" s="383"/>
      <c r="P30" s="383"/>
    </row>
    <row r="31" spans="2:16" s="15" customFormat="1" x14ac:dyDescent="0.2">
      <c r="B31" s="9" t="s">
        <v>26</v>
      </c>
      <c r="C31" s="73">
        <v>24</v>
      </c>
      <c r="D31" s="184">
        <v>22</v>
      </c>
      <c r="E31" s="260">
        <v>34</v>
      </c>
      <c r="F31" s="178">
        <v>35</v>
      </c>
      <c r="G31" s="134">
        <v>26</v>
      </c>
      <c r="H31" s="260">
        <v>26</v>
      </c>
      <c r="I31" s="260">
        <v>18</v>
      </c>
      <c r="J31" s="178">
        <v>11</v>
      </c>
      <c r="K31" s="134">
        <v>18</v>
      </c>
      <c r="L31" s="260">
        <v>8</v>
      </c>
      <c r="M31" s="260">
        <v>12</v>
      </c>
      <c r="N31" s="178">
        <v>10</v>
      </c>
      <c r="O31" s="383"/>
      <c r="P31" s="383"/>
    </row>
    <row r="32" spans="2:16" s="15" customFormat="1" ht="13.5" thickBot="1" x14ac:dyDescent="0.25">
      <c r="B32" s="16" t="s">
        <v>10</v>
      </c>
      <c r="C32" s="73"/>
      <c r="D32" s="184"/>
      <c r="E32" s="260">
        <v>2</v>
      </c>
      <c r="F32" s="178">
        <v>2</v>
      </c>
      <c r="G32" s="135"/>
      <c r="H32" s="67"/>
      <c r="I32" s="67"/>
      <c r="J32" s="146">
        <v>2</v>
      </c>
      <c r="K32" s="135">
        <v>1</v>
      </c>
      <c r="L32" s="67">
        <v>3</v>
      </c>
      <c r="M32" s="67"/>
      <c r="N32" s="146">
        <v>1</v>
      </c>
      <c r="O32" s="8"/>
    </row>
    <row r="33" spans="2:15" s="15" customFormat="1" ht="13.5" thickBot="1" x14ac:dyDescent="0.25">
      <c r="B33" s="12" t="s">
        <v>22</v>
      </c>
      <c r="C33" s="264">
        <f>SUM(C24:C32)</f>
        <v>142</v>
      </c>
      <c r="D33" s="162">
        <f>SUM(D24:D32)</f>
        <v>106</v>
      </c>
      <c r="E33" s="163">
        <f>SUM(E24:E32)</f>
        <v>178</v>
      </c>
      <c r="F33" s="164">
        <f>SUM(F24:F32)</f>
        <v>121</v>
      </c>
      <c r="G33" s="264">
        <f>SUM(G24:G31)</f>
        <v>73</v>
      </c>
      <c r="H33" s="162">
        <f t="shared" ref="H33" si="3">SUM(H24:H31)</f>
        <v>74</v>
      </c>
      <c r="I33" s="162">
        <f>SUM(I24:I31)</f>
        <v>84</v>
      </c>
      <c r="J33" s="164">
        <f>SUM(J24:J32)</f>
        <v>64</v>
      </c>
      <c r="K33" s="264">
        <f>SUM(K24:K32)</f>
        <v>75</v>
      </c>
      <c r="L33" s="162">
        <f>SUM(L24:L32)</f>
        <v>63</v>
      </c>
      <c r="M33" s="162">
        <f>SUM(M24:M32)</f>
        <v>84</v>
      </c>
      <c r="N33" s="164">
        <f>SUM(N24:N32)</f>
        <v>80</v>
      </c>
      <c r="O33" s="13"/>
    </row>
    <row r="34" spans="2:15" s="15" customFormat="1" ht="13.5" thickBot="1" x14ac:dyDescent="0.25">
      <c r="B34" s="166" t="s">
        <v>21</v>
      </c>
      <c r="C34" s="298">
        <f t="shared" ref="C34" si="4">C33+D33</f>
        <v>248</v>
      </c>
      <c r="D34" s="315"/>
      <c r="E34" s="300">
        <f>E33+F33</f>
        <v>299</v>
      </c>
      <c r="F34" s="311"/>
      <c r="G34" s="298">
        <f>G33+H33</f>
        <v>147</v>
      </c>
      <c r="H34" s="299"/>
      <c r="I34" s="300">
        <f>I33+J33</f>
        <v>148</v>
      </c>
      <c r="J34" s="311"/>
      <c r="K34" s="298">
        <f>K33+L33</f>
        <v>138</v>
      </c>
      <c r="L34" s="299"/>
      <c r="M34" s="300">
        <f>M33+N33</f>
        <v>164</v>
      </c>
      <c r="N34" s="311"/>
      <c r="O34" s="8"/>
    </row>
    <row r="35" spans="2:15" ht="13.5" thickBot="1" x14ac:dyDescent="0.25">
      <c r="B35" s="291" t="s">
        <v>33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3"/>
      <c r="O35" s="3"/>
    </row>
    <row r="36" spans="2:15" x14ac:dyDescent="0.2">
      <c r="B36" s="79" t="s">
        <v>2</v>
      </c>
      <c r="C36" s="33">
        <v>16</v>
      </c>
      <c r="D36" s="81">
        <v>13</v>
      </c>
      <c r="E36" s="19">
        <v>20</v>
      </c>
      <c r="F36" s="20">
        <v>23</v>
      </c>
      <c r="G36" s="33">
        <v>19</v>
      </c>
      <c r="H36" s="19">
        <v>16</v>
      </c>
      <c r="I36" s="19">
        <v>31</v>
      </c>
      <c r="J36" s="20">
        <v>24</v>
      </c>
      <c r="K36" s="33">
        <v>13</v>
      </c>
      <c r="L36" s="19">
        <v>14</v>
      </c>
      <c r="M36" s="19">
        <v>33</v>
      </c>
      <c r="N36" s="20">
        <v>18</v>
      </c>
      <c r="O36" s="21"/>
    </row>
    <row r="37" spans="2:15" x14ac:dyDescent="0.2">
      <c r="B37" s="9" t="s">
        <v>3</v>
      </c>
      <c r="C37" s="37">
        <v>19</v>
      </c>
      <c r="D37" s="77">
        <v>18</v>
      </c>
      <c r="E37" s="22">
        <v>22</v>
      </c>
      <c r="F37" s="23">
        <v>27</v>
      </c>
      <c r="G37" s="37">
        <v>24</v>
      </c>
      <c r="H37" s="22">
        <v>21</v>
      </c>
      <c r="I37" s="22">
        <v>33</v>
      </c>
      <c r="J37" s="23">
        <v>37</v>
      </c>
      <c r="K37" s="37">
        <v>20</v>
      </c>
      <c r="L37" s="22">
        <v>32</v>
      </c>
      <c r="M37" s="22">
        <v>29</v>
      </c>
      <c r="N37" s="23">
        <v>40</v>
      </c>
      <c r="O37" s="21"/>
    </row>
    <row r="38" spans="2:15" x14ac:dyDescent="0.2">
      <c r="B38" s="9" t="s">
        <v>30</v>
      </c>
      <c r="C38" s="37">
        <v>17</v>
      </c>
      <c r="D38" s="77">
        <v>21</v>
      </c>
      <c r="E38" s="22">
        <v>19</v>
      </c>
      <c r="F38" s="23">
        <v>28</v>
      </c>
      <c r="G38" s="37">
        <v>17</v>
      </c>
      <c r="H38" s="22">
        <v>16</v>
      </c>
      <c r="I38" s="22">
        <v>34</v>
      </c>
      <c r="J38" s="23">
        <v>45</v>
      </c>
      <c r="K38" s="37">
        <v>23</v>
      </c>
      <c r="L38" s="22">
        <v>22</v>
      </c>
      <c r="M38" s="22">
        <v>35</v>
      </c>
      <c r="N38" s="23">
        <v>36</v>
      </c>
      <c r="O38" s="21"/>
    </row>
    <row r="39" spans="2:15" ht="13.5" thickBot="1" x14ac:dyDescent="0.25">
      <c r="B39" s="16" t="s">
        <v>1</v>
      </c>
      <c r="C39" s="37">
        <v>6</v>
      </c>
      <c r="D39" s="77">
        <v>22</v>
      </c>
      <c r="E39" s="22">
        <v>11</v>
      </c>
      <c r="F39" s="23">
        <v>30</v>
      </c>
      <c r="G39" s="136">
        <v>5</v>
      </c>
      <c r="H39" s="24">
        <v>22</v>
      </c>
      <c r="I39" s="147">
        <v>20</v>
      </c>
      <c r="J39" s="148">
        <v>48</v>
      </c>
      <c r="K39" s="136">
        <v>10</v>
      </c>
      <c r="L39" s="24">
        <v>27</v>
      </c>
      <c r="M39" s="147">
        <v>14</v>
      </c>
      <c r="N39" s="148">
        <v>46</v>
      </c>
      <c r="O39" s="21"/>
    </row>
    <row r="40" spans="2:15" s="14" customFormat="1" ht="13.5" thickBot="1" x14ac:dyDescent="0.25">
      <c r="B40" s="12" t="s">
        <v>22</v>
      </c>
      <c r="C40" s="161">
        <f t="shared" ref="C40:D40" si="5">SUM(C36:C39)</f>
        <v>58</v>
      </c>
      <c r="D40" s="162">
        <f t="shared" si="5"/>
        <v>74</v>
      </c>
      <c r="E40" s="163">
        <f>SUM(E36:E39)</f>
        <v>72</v>
      </c>
      <c r="F40" s="164">
        <f>SUM(F36:F39)</f>
        <v>108</v>
      </c>
      <c r="G40" s="161">
        <f t="shared" ref="G40:J40" si="6">SUM(G36:G39)</f>
        <v>65</v>
      </c>
      <c r="H40" s="163">
        <f t="shared" si="6"/>
        <v>75</v>
      </c>
      <c r="I40" s="163">
        <f t="shared" si="6"/>
        <v>118</v>
      </c>
      <c r="J40" s="164">
        <f t="shared" si="6"/>
        <v>154</v>
      </c>
      <c r="K40" s="161">
        <f t="shared" ref="K40:N40" si="7">SUM(K36:K39)</f>
        <v>66</v>
      </c>
      <c r="L40" s="163">
        <f t="shared" si="7"/>
        <v>95</v>
      </c>
      <c r="M40" s="163">
        <f t="shared" si="7"/>
        <v>111</v>
      </c>
      <c r="N40" s="164">
        <f t="shared" si="7"/>
        <v>140</v>
      </c>
      <c r="O40" s="13"/>
    </row>
    <row r="41" spans="2:15" s="15" customFormat="1" ht="13.5" thickBot="1" x14ac:dyDescent="0.25">
      <c r="B41" s="166" t="s">
        <v>21</v>
      </c>
      <c r="C41" s="298">
        <f>C40+D40</f>
        <v>132</v>
      </c>
      <c r="D41" s="299"/>
      <c r="E41" s="300">
        <f>E40+F40</f>
        <v>180</v>
      </c>
      <c r="F41" s="301"/>
      <c r="G41" s="298">
        <f>G40+H40</f>
        <v>140</v>
      </c>
      <c r="H41" s="299"/>
      <c r="I41" s="300">
        <f>I40+J40</f>
        <v>272</v>
      </c>
      <c r="J41" s="301"/>
      <c r="K41" s="298">
        <f>K40+L40</f>
        <v>161</v>
      </c>
      <c r="L41" s="299"/>
      <c r="M41" s="300">
        <f>M40+N40</f>
        <v>251</v>
      </c>
      <c r="N41" s="301"/>
      <c r="O41" s="113"/>
    </row>
    <row r="42" spans="2:15" ht="13.5" thickBot="1" x14ac:dyDescent="0.25">
      <c r="B42" s="291" t="s">
        <v>34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3"/>
      <c r="O42" s="3"/>
    </row>
    <row r="43" spans="2:15" x14ac:dyDescent="0.2">
      <c r="B43" s="79" t="s">
        <v>2</v>
      </c>
      <c r="C43" s="33">
        <v>16</v>
      </c>
      <c r="D43" s="81">
        <v>21</v>
      </c>
      <c r="E43" s="19">
        <v>23</v>
      </c>
      <c r="F43" s="20">
        <v>19</v>
      </c>
      <c r="G43" s="33">
        <v>21</v>
      </c>
      <c r="H43" s="19">
        <v>12</v>
      </c>
      <c r="I43" s="19">
        <v>28</v>
      </c>
      <c r="J43" s="20">
        <v>24</v>
      </c>
      <c r="K43" s="33">
        <v>18</v>
      </c>
      <c r="L43" s="19">
        <v>14</v>
      </c>
      <c r="M43" s="19">
        <v>24</v>
      </c>
      <c r="N43" s="20">
        <v>22</v>
      </c>
      <c r="O43" s="21"/>
    </row>
    <row r="44" spans="2:15" x14ac:dyDescent="0.2">
      <c r="B44" s="9" t="s">
        <v>95</v>
      </c>
      <c r="C44" s="37">
        <v>24</v>
      </c>
      <c r="D44" s="77">
        <v>23</v>
      </c>
      <c r="E44" s="22">
        <v>22</v>
      </c>
      <c r="F44" s="23">
        <v>22</v>
      </c>
      <c r="G44" s="37">
        <v>20</v>
      </c>
      <c r="H44" s="22">
        <v>14</v>
      </c>
      <c r="I44" s="22">
        <v>40</v>
      </c>
      <c r="J44" s="23">
        <v>20</v>
      </c>
      <c r="K44" s="37">
        <v>16</v>
      </c>
      <c r="L44" s="22">
        <v>9</v>
      </c>
      <c r="M44" s="22">
        <v>22</v>
      </c>
      <c r="N44" s="23">
        <v>12</v>
      </c>
      <c r="O44" s="21"/>
    </row>
    <row r="45" spans="2:15" x14ac:dyDescent="0.2">
      <c r="B45" s="9" t="s">
        <v>96</v>
      </c>
      <c r="C45" s="37">
        <v>24</v>
      </c>
      <c r="D45" s="77"/>
      <c r="E45" s="22">
        <v>23</v>
      </c>
      <c r="F45" s="23"/>
      <c r="G45" s="37">
        <v>22</v>
      </c>
      <c r="H45" s="22"/>
      <c r="I45" s="22">
        <v>48</v>
      </c>
      <c r="J45" s="23">
        <v>20</v>
      </c>
      <c r="K45" s="37">
        <v>34</v>
      </c>
      <c r="L45" s="22">
        <v>16</v>
      </c>
      <c r="M45" s="22">
        <v>36</v>
      </c>
      <c r="N45" s="23">
        <v>18</v>
      </c>
      <c r="O45" s="21"/>
    </row>
    <row r="46" spans="2:15" x14ac:dyDescent="0.2">
      <c r="B46" s="9" t="s">
        <v>26</v>
      </c>
      <c r="C46" s="37">
        <v>22</v>
      </c>
      <c r="D46" s="77">
        <v>19</v>
      </c>
      <c r="E46" s="22">
        <v>24</v>
      </c>
      <c r="F46" s="23">
        <v>23</v>
      </c>
      <c r="G46" s="37">
        <v>14</v>
      </c>
      <c r="H46" s="22">
        <v>12</v>
      </c>
      <c r="I46" s="22">
        <v>30</v>
      </c>
      <c r="J46" s="23">
        <v>24</v>
      </c>
      <c r="K46" s="37">
        <v>20</v>
      </c>
      <c r="L46" s="22">
        <v>20</v>
      </c>
      <c r="M46" s="22">
        <v>22</v>
      </c>
      <c r="N46" s="23">
        <v>24</v>
      </c>
      <c r="O46" s="21"/>
    </row>
    <row r="47" spans="2:15" x14ac:dyDescent="0.2">
      <c r="B47" s="9" t="s">
        <v>1</v>
      </c>
      <c r="C47" s="37"/>
      <c r="D47" s="77">
        <v>20</v>
      </c>
      <c r="E47" s="22">
        <v>19</v>
      </c>
      <c r="F47" s="23"/>
      <c r="G47" s="37"/>
      <c r="H47" s="22">
        <v>15</v>
      </c>
      <c r="I47" s="22">
        <v>1</v>
      </c>
      <c r="J47" s="23">
        <v>14</v>
      </c>
      <c r="K47" s="37">
        <v>1</v>
      </c>
      <c r="L47" s="22">
        <v>49</v>
      </c>
      <c r="M47" s="22"/>
      <c r="N47" s="23">
        <v>30</v>
      </c>
      <c r="O47" s="21"/>
    </row>
    <row r="48" spans="2:15" x14ac:dyDescent="0.2">
      <c r="B48" s="9" t="s">
        <v>8</v>
      </c>
      <c r="C48" s="37">
        <v>10</v>
      </c>
      <c r="D48" s="77">
        <v>12</v>
      </c>
      <c r="E48" s="22">
        <v>5</v>
      </c>
      <c r="F48" s="23">
        <v>1</v>
      </c>
      <c r="G48" s="37">
        <v>5</v>
      </c>
      <c r="H48" s="22">
        <v>1</v>
      </c>
      <c r="I48" s="22">
        <v>4</v>
      </c>
      <c r="J48" s="23">
        <v>2</v>
      </c>
      <c r="K48" s="37">
        <v>3</v>
      </c>
      <c r="L48" s="22">
        <v>11</v>
      </c>
      <c r="M48" s="22">
        <v>6</v>
      </c>
      <c r="N48" s="23">
        <v>12</v>
      </c>
      <c r="O48" s="21"/>
    </row>
    <row r="49" spans="2:15" x14ac:dyDescent="0.2">
      <c r="B49" s="16" t="s">
        <v>20</v>
      </c>
      <c r="C49" s="37">
        <v>8</v>
      </c>
      <c r="D49" s="77"/>
      <c r="E49" s="22">
        <v>10</v>
      </c>
      <c r="F49" s="23">
        <v>3</v>
      </c>
      <c r="G49" s="38">
        <v>3</v>
      </c>
      <c r="H49" s="24">
        <v>2</v>
      </c>
      <c r="I49" s="24">
        <v>6</v>
      </c>
      <c r="J49" s="25">
        <v>6</v>
      </c>
      <c r="K49" s="38">
        <v>18</v>
      </c>
      <c r="L49" s="24">
        <v>16</v>
      </c>
      <c r="M49" s="24">
        <v>17</v>
      </c>
      <c r="N49" s="25">
        <v>10</v>
      </c>
      <c r="O49" s="21"/>
    </row>
    <row r="50" spans="2:15" x14ac:dyDescent="0.2">
      <c r="B50" s="16" t="s">
        <v>124</v>
      </c>
      <c r="C50" s="37"/>
      <c r="D50" s="77"/>
      <c r="E50" s="22"/>
      <c r="F50" s="23"/>
      <c r="G50" s="38">
        <v>14</v>
      </c>
      <c r="H50" s="24">
        <v>14</v>
      </c>
      <c r="I50" s="24">
        <v>14</v>
      </c>
      <c r="J50" s="25">
        <v>14</v>
      </c>
      <c r="K50" s="38">
        <v>20</v>
      </c>
      <c r="L50" s="24">
        <v>16</v>
      </c>
      <c r="M50" s="24">
        <v>20</v>
      </c>
      <c r="N50" s="25">
        <v>28</v>
      </c>
      <c r="O50" s="21"/>
    </row>
    <row r="51" spans="2:15" ht="13.5" thickBot="1" x14ac:dyDescent="0.25">
      <c r="B51" s="16" t="s">
        <v>79</v>
      </c>
      <c r="C51" s="37">
        <v>24</v>
      </c>
      <c r="D51" s="77">
        <v>14</v>
      </c>
      <c r="E51" s="22">
        <v>24</v>
      </c>
      <c r="F51" s="23">
        <v>14</v>
      </c>
      <c r="G51" s="38">
        <v>14</v>
      </c>
      <c r="H51" s="24">
        <v>14</v>
      </c>
      <c r="I51" s="24">
        <v>20</v>
      </c>
      <c r="J51" s="25">
        <v>16</v>
      </c>
      <c r="K51" s="38">
        <v>20</v>
      </c>
      <c r="L51" s="24">
        <v>14</v>
      </c>
      <c r="M51" s="24">
        <v>24</v>
      </c>
      <c r="N51" s="25">
        <v>14</v>
      </c>
      <c r="O51" s="21"/>
    </row>
    <row r="52" spans="2:15" s="14" customFormat="1" ht="13.5" thickBot="1" x14ac:dyDescent="0.25">
      <c r="B52" s="12" t="s">
        <v>22</v>
      </c>
      <c r="C52" s="264">
        <f t="shared" ref="C52:D52" si="8">SUM(C43:C51)</f>
        <v>128</v>
      </c>
      <c r="D52" s="162">
        <f t="shared" si="8"/>
        <v>109</v>
      </c>
      <c r="E52" s="163">
        <f>SUM(E43:E51)</f>
        <v>150</v>
      </c>
      <c r="F52" s="164">
        <f>SUM(F43:F51)</f>
        <v>82</v>
      </c>
      <c r="G52" s="264">
        <f t="shared" ref="G52:J52" si="9">SUM(G43:G51)</f>
        <v>113</v>
      </c>
      <c r="H52" s="162">
        <f t="shared" si="9"/>
        <v>84</v>
      </c>
      <c r="I52" s="162">
        <f t="shared" si="9"/>
        <v>191</v>
      </c>
      <c r="J52" s="164">
        <f t="shared" si="9"/>
        <v>140</v>
      </c>
      <c r="K52" s="264">
        <f t="shared" ref="K52:N52" si="10">SUM(K43:K51)</f>
        <v>150</v>
      </c>
      <c r="L52" s="162">
        <f t="shared" si="10"/>
        <v>165</v>
      </c>
      <c r="M52" s="162">
        <f t="shared" si="10"/>
        <v>171</v>
      </c>
      <c r="N52" s="164">
        <f t="shared" si="10"/>
        <v>170</v>
      </c>
      <c r="O52" s="13"/>
    </row>
    <row r="53" spans="2:15" s="15" customFormat="1" ht="13.5" thickBot="1" x14ac:dyDescent="0.25">
      <c r="B53" s="166" t="s">
        <v>21</v>
      </c>
      <c r="C53" s="298">
        <f t="shared" ref="C53" si="11">C52+D52</f>
        <v>237</v>
      </c>
      <c r="D53" s="299"/>
      <c r="E53" s="300">
        <f>E52+F52</f>
        <v>232</v>
      </c>
      <c r="F53" s="301"/>
      <c r="G53" s="298">
        <f>G52+H52</f>
        <v>197</v>
      </c>
      <c r="H53" s="299"/>
      <c r="I53" s="300">
        <f>I52+J52</f>
        <v>331</v>
      </c>
      <c r="J53" s="301"/>
      <c r="K53" s="298">
        <f>K52+L52</f>
        <v>315</v>
      </c>
      <c r="L53" s="299"/>
      <c r="M53" s="300">
        <f>M52+N52</f>
        <v>341</v>
      </c>
      <c r="N53" s="301"/>
      <c r="O53" s="113"/>
    </row>
    <row r="54" spans="2:15" ht="13.5" thickBot="1" x14ac:dyDescent="0.25">
      <c r="B54" s="291" t="s">
        <v>44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3"/>
      <c r="O54" s="3"/>
    </row>
    <row r="55" spans="2:15" x14ac:dyDescent="0.2">
      <c r="B55" s="79" t="s">
        <v>2</v>
      </c>
      <c r="C55" s="33">
        <v>14</v>
      </c>
      <c r="D55" s="81">
        <v>10</v>
      </c>
      <c r="E55" s="19">
        <v>26</v>
      </c>
      <c r="F55" s="20">
        <v>18</v>
      </c>
      <c r="G55" s="33">
        <v>17</v>
      </c>
      <c r="H55" s="19">
        <v>8</v>
      </c>
      <c r="I55" s="19">
        <v>30</v>
      </c>
      <c r="J55" s="20">
        <v>13</v>
      </c>
      <c r="K55" s="33">
        <v>24</v>
      </c>
      <c r="L55" s="19">
        <v>13</v>
      </c>
      <c r="M55" s="19">
        <v>28</v>
      </c>
      <c r="N55" s="20">
        <v>20</v>
      </c>
      <c r="O55" s="21"/>
    </row>
    <row r="56" spans="2:15" x14ac:dyDescent="0.2">
      <c r="B56" s="9" t="s">
        <v>3</v>
      </c>
      <c r="C56" s="37">
        <v>20</v>
      </c>
      <c r="D56" s="77">
        <v>14</v>
      </c>
      <c r="E56" s="22">
        <v>36</v>
      </c>
      <c r="F56" s="23">
        <v>17</v>
      </c>
      <c r="G56" s="37">
        <v>38</v>
      </c>
      <c r="H56" s="22">
        <v>16</v>
      </c>
      <c r="I56" s="22">
        <v>20</v>
      </c>
      <c r="J56" s="23">
        <v>15</v>
      </c>
      <c r="K56" s="37">
        <v>12</v>
      </c>
      <c r="L56" s="22">
        <v>12</v>
      </c>
      <c r="M56" s="22">
        <v>18</v>
      </c>
      <c r="N56" s="23">
        <v>21</v>
      </c>
      <c r="O56" s="21"/>
    </row>
    <row r="57" spans="2:15" x14ac:dyDescent="0.2">
      <c r="B57" s="9" t="s">
        <v>1</v>
      </c>
      <c r="C57" s="37"/>
      <c r="D57" s="77">
        <v>30</v>
      </c>
      <c r="E57" s="22"/>
      <c r="F57" s="23">
        <v>36</v>
      </c>
      <c r="G57" s="37"/>
      <c r="H57" s="22">
        <v>29</v>
      </c>
      <c r="I57" s="22">
        <v>2</v>
      </c>
      <c r="J57" s="23">
        <v>36</v>
      </c>
      <c r="K57" s="37">
        <v>1</v>
      </c>
      <c r="L57" s="22">
        <v>24</v>
      </c>
      <c r="M57" s="22">
        <v>3</v>
      </c>
      <c r="N57" s="23">
        <v>32</v>
      </c>
      <c r="O57" s="21"/>
    </row>
    <row r="58" spans="2:15" ht="13.5" thickBot="1" x14ac:dyDescent="0.25">
      <c r="B58" s="16" t="s">
        <v>30</v>
      </c>
      <c r="C58" s="37">
        <v>8</v>
      </c>
      <c r="D58" s="77">
        <v>8</v>
      </c>
      <c r="E58" s="22">
        <v>9</v>
      </c>
      <c r="F58" s="23">
        <v>9</v>
      </c>
      <c r="G58" s="38">
        <v>17</v>
      </c>
      <c r="H58" s="24">
        <v>17</v>
      </c>
      <c r="I58" s="24">
        <v>13</v>
      </c>
      <c r="J58" s="25">
        <v>7</v>
      </c>
      <c r="K58" s="38">
        <v>13</v>
      </c>
      <c r="L58" s="24">
        <v>8</v>
      </c>
      <c r="M58" s="24">
        <v>11</v>
      </c>
      <c r="N58" s="25">
        <v>6</v>
      </c>
      <c r="O58" s="21"/>
    </row>
    <row r="59" spans="2:15" s="14" customFormat="1" ht="13.5" thickBot="1" x14ac:dyDescent="0.25">
      <c r="B59" s="12" t="s">
        <v>22</v>
      </c>
      <c r="C59" s="264">
        <f t="shared" ref="C59:D59" si="12">SUM(C55:C58)</f>
        <v>42</v>
      </c>
      <c r="D59" s="162">
        <f t="shared" si="12"/>
        <v>62</v>
      </c>
      <c r="E59" s="162">
        <f>SUM(E55:E58)</f>
        <v>71</v>
      </c>
      <c r="F59" s="164">
        <f>SUM(F55:F58)</f>
        <v>80</v>
      </c>
      <c r="G59" s="264">
        <f>SUM(G55:G58)</f>
        <v>72</v>
      </c>
      <c r="H59" s="162">
        <f t="shared" ref="H59:J59" si="13">SUM(H55:H58)</f>
        <v>70</v>
      </c>
      <c r="I59" s="162">
        <f t="shared" si="13"/>
        <v>65</v>
      </c>
      <c r="J59" s="164">
        <f t="shared" si="13"/>
        <v>71</v>
      </c>
      <c r="K59" s="264">
        <f>SUM(K55:K58)</f>
        <v>50</v>
      </c>
      <c r="L59" s="162">
        <f t="shared" ref="L59:N59" si="14">SUM(L55:L58)</f>
        <v>57</v>
      </c>
      <c r="M59" s="162">
        <f t="shared" si="14"/>
        <v>60</v>
      </c>
      <c r="N59" s="164">
        <f t="shared" si="14"/>
        <v>79</v>
      </c>
      <c r="O59" s="13"/>
    </row>
    <row r="60" spans="2:15" s="15" customFormat="1" ht="13.5" thickBot="1" x14ac:dyDescent="0.25">
      <c r="B60" s="166" t="s">
        <v>21</v>
      </c>
      <c r="C60" s="298">
        <f t="shared" ref="C60" si="15">C59+D59</f>
        <v>104</v>
      </c>
      <c r="D60" s="299"/>
      <c r="E60" s="300">
        <f>E59+F59</f>
        <v>151</v>
      </c>
      <c r="F60" s="301"/>
      <c r="G60" s="298">
        <f>G59+H59</f>
        <v>142</v>
      </c>
      <c r="H60" s="299"/>
      <c r="I60" s="300">
        <f>I59+J59</f>
        <v>136</v>
      </c>
      <c r="J60" s="301"/>
      <c r="K60" s="298">
        <f>K59+L59</f>
        <v>107</v>
      </c>
      <c r="L60" s="299"/>
      <c r="M60" s="300">
        <f>M59+N59</f>
        <v>139</v>
      </c>
      <c r="N60" s="301"/>
      <c r="O60" s="113"/>
    </row>
    <row r="61" spans="2:15" ht="13.5" thickBot="1" x14ac:dyDescent="0.25">
      <c r="B61" s="291" t="s">
        <v>48</v>
      </c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3"/>
      <c r="O61" s="3"/>
    </row>
    <row r="62" spans="2:15" x14ac:dyDescent="0.2">
      <c r="B62" s="79" t="s">
        <v>2</v>
      </c>
      <c r="C62" s="33">
        <v>12</v>
      </c>
      <c r="D62" s="81">
        <v>12</v>
      </c>
      <c r="E62" s="19">
        <v>25</v>
      </c>
      <c r="F62" s="20">
        <v>15</v>
      </c>
      <c r="G62" s="33">
        <v>24</v>
      </c>
      <c r="H62" s="19">
        <v>12</v>
      </c>
      <c r="I62" s="19">
        <v>24</v>
      </c>
      <c r="J62" s="20">
        <v>14</v>
      </c>
      <c r="K62" s="33">
        <v>12</v>
      </c>
      <c r="L62" s="19">
        <v>12</v>
      </c>
      <c r="M62" s="19">
        <v>24</v>
      </c>
      <c r="N62" s="20">
        <v>12</v>
      </c>
      <c r="O62" s="21"/>
    </row>
    <row r="63" spans="2:15" x14ac:dyDescent="0.2">
      <c r="B63" s="9" t="s">
        <v>3</v>
      </c>
      <c r="C63" s="37">
        <v>18</v>
      </c>
      <c r="D63" s="77">
        <v>18</v>
      </c>
      <c r="E63" s="22">
        <v>20</v>
      </c>
      <c r="F63" s="23">
        <v>20</v>
      </c>
      <c r="G63" s="37">
        <v>18</v>
      </c>
      <c r="H63" s="22">
        <v>18</v>
      </c>
      <c r="I63" s="22">
        <v>18</v>
      </c>
      <c r="J63" s="23">
        <v>18</v>
      </c>
      <c r="K63" s="37">
        <v>18</v>
      </c>
      <c r="L63" s="22">
        <v>18</v>
      </c>
      <c r="M63" s="22">
        <v>24</v>
      </c>
      <c r="N63" s="23">
        <v>18</v>
      </c>
      <c r="O63" s="21"/>
    </row>
    <row r="64" spans="2:15" x14ac:dyDescent="0.2">
      <c r="B64" s="9" t="s">
        <v>31</v>
      </c>
      <c r="C64" s="37">
        <v>10</v>
      </c>
      <c r="D64" s="77">
        <v>10</v>
      </c>
      <c r="E64" s="22">
        <v>10</v>
      </c>
      <c r="F64" s="23">
        <v>10</v>
      </c>
      <c r="G64" s="37">
        <v>10</v>
      </c>
      <c r="H64" s="22">
        <v>10</v>
      </c>
      <c r="I64" s="22">
        <v>12</v>
      </c>
      <c r="J64" s="23">
        <v>12</v>
      </c>
      <c r="K64" s="37">
        <v>12</v>
      </c>
      <c r="L64" s="22">
        <v>12</v>
      </c>
      <c r="M64" s="22">
        <v>12</v>
      </c>
      <c r="N64" s="23">
        <v>12</v>
      </c>
      <c r="O64" s="21"/>
    </row>
    <row r="65" spans="2:15" ht="13.5" thickBot="1" x14ac:dyDescent="0.25">
      <c r="B65" s="16" t="s">
        <v>1</v>
      </c>
      <c r="C65" s="37"/>
      <c r="D65" s="77">
        <v>35</v>
      </c>
      <c r="E65" s="22"/>
      <c r="F65" s="23">
        <v>47</v>
      </c>
      <c r="G65" s="38"/>
      <c r="H65" s="24">
        <v>46</v>
      </c>
      <c r="I65" s="24"/>
      <c r="J65" s="25">
        <v>30</v>
      </c>
      <c r="K65" s="38"/>
      <c r="L65" s="24">
        <v>38</v>
      </c>
      <c r="M65" s="24"/>
      <c r="N65" s="25">
        <v>29</v>
      </c>
      <c r="O65" s="21"/>
    </row>
    <row r="66" spans="2:15" s="14" customFormat="1" ht="13.5" thickBot="1" x14ac:dyDescent="0.25">
      <c r="B66" s="12" t="s">
        <v>22</v>
      </c>
      <c r="C66" s="264">
        <f t="shared" ref="C66:D66" si="16">SUM(C62:C65)</f>
        <v>40</v>
      </c>
      <c r="D66" s="162">
        <f t="shared" si="16"/>
        <v>75</v>
      </c>
      <c r="E66" s="162">
        <f>SUM(E62:E65)</f>
        <v>55</v>
      </c>
      <c r="F66" s="164">
        <f>SUM(F62:F65)</f>
        <v>92</v>
      </c>
      <c r="G66" s="264">
        <f>SUM(G62:G65)</f>
        <v>52</v>
      </c>
      <c r="H66" s="162">
        <f>SUM(H62:H65)</f>
        <v>86</v>
      </c>
      <c r="I66" s="162">
        <f t="shared" ref="I66:J66" si="17">SUM(I62:I65)</f>
        <v>54</v>
      </c>
      <c r="J66" s="164">
        <f t="shared" si="17"/>
        <v>74</v>
      </c>
      <c r="K66" s="264">
        <f>SUM(K62:K65)</f>
        <v>42</v>
      </c>
      <c r="L66" s="162">
        <f>SUM(L62:L65)</f>
        <v>80</v>
      </c>
      <c r="M66" s="162">
        <f t="shared" ref="M66:N66" si="18">SUM(M62:M65)</f>
        <v>60</v>
      </c>
      <c r="N66" s="164">
        <f t="shared" si="18"/>
        <v>71</v>
      </c>
      <c r="O66" s="13"/>
    </row>
    <row r="67" spans="2:15" s="15" customFormat="1" ht="13.5" thickBot="1" x14ac:dyDescent="0.25">
      <c r="B67" s="166" t="s">
        <v>21</v>
      </c>
      <c r="C67" s="298">
        <f t="shared" ref="C67" si="19">C66+D66</f>
        <v>115</v>
      </c>
      <c r="D67" s="299"/>
      <c r="E67" s="300">
        <f>E66+F66</f>
        <v>147</v>
      </c>
      <c r="F67" s="301"/>
      <c r="G67" s="298">
        <f>G66+H66</f>
        <v>138</v>
      </c>
      <c r="H67" s="299"/>
      <c r="I67" s="300">
        <f>I66+J66</f>
        <v>128</v>
      </c>
      <c r="J67" s="301"/>
      <c r="K67" s="298">
        <f>K66+L66</f>
        <v>122</v>
      </c>
      <c r="L67" s="299"/>
      <c r="M67" s="300">
        <f>M66+N66</f>
        <v>131</v>
      </c>
      <c r="N67" s="301"/>
      <c r="O67" s="113"/>
    </row>
  </sheetData>
  <sheetProtection password="EA4F" sheet="1" objects="1" scenarios="1"/>
  <mergeCells count="59">
    <mergeCell ref="C53:D53"/>
    <mergeCell ref="G11:J11"/>
    <mergeCell ref="G67:H67"/>
    <mergeCell ref="I67:J67"/>
    <mergeCell ref="G60:H60"/>
    <mergeCell ref="I60:J60"/>
    <mergeCell ref="C60:D60"/>
    <mergeCell ref="C67:D67"/>
    <mergeCell ref="E60:F60"/>
    <mergeCell ref="G41:H41"/>
    <mergeCell ref="G12:H12"/>
    <mergeCell ref="I12:J12"/>
    <mergeCell ref="B11:B12"/>
    <mergeCell ref="C11:F11"/>
    <mergeCell ref="C13:D13"/>
    <mergeCell ref="G13:H13"/>
    <mergeCell ref="C41:D41"/>
    <mergeCell ref="C12:D12"/>
    <mergeCell ref="C34:D34"/>
    <mergeCell ref="E41:F41"/>
    <mergeCell ref="E22:F22"/>
    <mergeCell ref="E34:F34"/>
    <mergeCell ref="O12:P12"/>
    <mergeCell ref="E53:F53"/>
    <mergeCell ref="E12:F12"/>
    <mergeCell ref="E13:F13"/>
    <mergeCell ref="G22:H22"/>
    <mergeCell ref="I22:J22"/>
    <mergeCell ref="G34:H34"/>
    <mergeCell ref="I34:J34"/>
    <mergeCell ref="I13:J13"/>
    <mergeCell ref="K22:L22"/>
    <mergeCell ref="M22:N22"/>
    <mergeCell ref="K34:L34"/>
    <mergeCell ref="M34:N34"/>
    <mergeCell ref="I41:J41"/>
    <mergeCell ref="G53:H53"/>
    <mergeCell ref="I53:J53"/>
    <mergeCell ref="K11:N11"/>
    <mergeCell ref="K12:L12"/>
    <mergeCell ref="M12:N12"/>
    <mergeCell ref="K13:L13"/>
    <mergeCell ref="M13:N13"/>
    <mergeCell ref="K67:L67"/>
    <mergeCell ref="M67:N67"/>
    <mergeCell ref="B14:N14"/>
    <mergeCell ref="B23:N23"/>
    <mergeCell ref="B35:N35"/>
    <mergeCell ref="B42:N42"/>
    <mergeCell ref="B54:N54"/>
    <mergeCell ref="B61:N61"/>
    <mergeCell ref="K41:L41"/>
    <mergeCell ref="M41:N41"/>
    <mergeCell ref="K53:L53"/>
    <mergeCell ref="M53:N53"/>
    <mergeCell ref="K60:L60"/>
    <mergeCell ref="M60:N60"/>
    <mergeCell ref="E67:F67"/>
    <mergeCell ref="C22:D22"/>
  </mergeCells>
  <phoneticPr fontId="0" type="noConversion"/>
  <printOptions horizontalCentered="1"/>
  <pageMargins left="0.27559055118110237" right="0.74803149606299213" top="0.62992125984251968" bottom="0.55118110236220474" header="0" footer="0"/>
  <pageSetup scale="55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U76"/>
  <sheetViews>
    <sheetView showGridLines="0" zoomScale="80" zoomScaleNormal="80" zoomScaleSheetLayoutView="80" workbookViewId="0">
      <selection activeCell="B12" sqref="B12:B14"/>
    </sheetView>
  </sheetViews>
  <sheetFormatPr baseColWidth="10" defaultRowHeight="12.75" x14ac:dyDescent="0.2"/>
  <cols>
    <col min="1" max="1" width="1.85546875" style="179" customWidth="1"/>
    <col min="2" max="2" width="29.42578125" style="179" customWidth="1"/>
    <col min="3" max="3" width="9.28515625" style="179" customWidth="1"/>
    <col min="4" max="4" width="9.42578125" style="179" customWidth="1"/>
    <col min="5" max="5" width="11.140625" style="179" customWidth="1"/>
    <col min="6" max="6" width="8.5703125" style="179" customWidth="1"/>
    <col min="7" max="7" width="9.42578125" style="179" customWidth="1"/>
    <col min="8" max="21" width="11.140625" style="179" customWidth="1"/>
    <col min="22" max="22" width="1.7109375" style="179" customWidth="1"/>
    <col min="23" max="16384" width="11.42578125" style="179"/>
  </cols>
  <sheetData>
    <row r="9" spans="2:21" ht="15.75" customHeight="1" x14ac:dyDescent="0.25">
      <c r="B9" s="255" t="s">
        <v>66</v>
      </c>
    </row>
    <row r="10" spans="2:21" ht="15.75" customHeight="1" x14ac:dyDescent="0.2">
      <c r="B10" s="62" t="s">
        <v>144</v>
      </c>
    </row>
    <row r="11" spans="2:21" ht="13.5" thickBot="1" x14ac:dyDescent="0.25"/>
    <row r="12" spans="2:21" s="84" customFormat="1" ht="21.75" customHeight="1" thickBot="1" x14ac:dyDescent="0.25">
      <c r="B12" s="362" t="s">
        <v>87</v>
      </c>
      <c r="C12" s="347">
        <v>2014</v>
      </c>
      <c r="D12" s="348"/>
      <c r="E12" s="348"/>
      <c r="F12" s="348"/>
      <c r="G12" s="348"/>
      <c r="H12" s="349"/>
      <c r="I12" s="347">
        <v>2015</v>
      </c>
      <c r="J12" s="348"/>
      <c r="K12" s="348"/>
      <c r="L12" s="348"/>
      <c r="M12" s="348"/>
      <c r="N12" s="349"/>
      <c r="O12" s="347">
        <v>2016</v>
      </c>
      <c r="P12" s="348"/>
      <c r="Q12" s="348"/>
      <c r="R12" s="348"/>
      <c r="S12" s="348"/>
      <c r="T12" s="349"/>
      <c r="U12" s="172"/>
    </row>
    <row r="13" spans="2:21" ht="17.25" customHeight="1" x14ac:dyDescent="0.2">
      <c r="B13" s="363"/>
      <c r="C13" s="365" t="s">
        <v>112</v>
      </c>
      <c r="D13" s="350"/>
      <c r="E13" s="351"/>
      <c r="F13" s="368" t="s">
        <v>113</v>
      </c>
      <c r="G13" s="368"/>
      <c r="H13" s="369"/>
      <c r="I13" s="350" t="s">
        <v>141</v>
      </c>
      <c r="J13" s="350"/>
      <c r="K13" s="351"/>
      <c r="L13" s="350" t="s">
        <v>139</v>
      </c>
      <c r="M13" s="350"/>
      <c r="N13" s="352"/>
      <c r="O13" s="350" t="s">
        <v>142</v>
      </c>
      <c r="P13" s="350"/>
      <c r="Q13" s="351"/>
      <c r="R13" s="350" t="s">
        <v>137</v>
      </c>
      <c r="S13" s="350"/>
      <c r="T13" s="352"/>
      <c r="U13" s="3"/>
    </row>
    <row r="14" spans="2:21" s="85" customFormat="1" ht="13.5" thickBot="1" x14ac:dyDescent="0.25">
      <c r="B14" s="364"/>
      <c r="C14" s="366" t="s">
        <v>73</v>
      </c>
      <c r="D14" s="367"/>
      <c r="E14" s="227" t="s">
        <v>74</v>
      </c>
      <c r="F14" s="367" t="s">
        <v>73</v>
      </c>
      <c r="G14" s="367"/>
      <c r="H14" s="228" t="s">
        <v>74</v>
      </c>
      <c r="I14" s="353" t="s">
        <v>73</v>
      </c>
      <c r="J14" s="354"/>
      <c r="K14" s="262" t="s">
        <v>74</v>
      </c>
      <c r="L14" s="354" t="s">
        <v>73</v>
      </c>
      <c r="M14" s="354"/>
      <c r="N14" s="229" t="s">
        <v>74</v>
      </c>
      <c r="O14" s="353" t="s">
        <v>73</v>
      </c>
      <c r="P14" s="354"/>
      <c r="Q14" s="262" t="s">
        <v>74</v>
      </c>
      <c r="R14" s="354" t="s">
        <v>73</v>
      </c>
      <c r="S14" s="354"/>
      <c r="T14" s="229" t="s">
        <v>74</v>
      </c>
      <c r="U14" s="1"/>
    </row>
    <row r="15" spans="2:21" x14ac:dyDescent="0.2">
      <c r="B15" s="26" t="s">
        <v>20</v>
      </c>
      <c r="C15" s="359">
        <f>SUM(C26+D26+C49+D49+C41+D41)</f>
        <v>1</v>
      </c>
      <c r="D15" s="360"/>
      <c r="E15" s="194">
        <f>SUM(E26+E49+E41)</f>
        <v>33</v>
      </c>
      <c r="F15" s="356">
        <f t="shared" ref="F15" si="0">SUM(F26+G26+F49+G49+F41+G41)</f>
        <v>2</v>
      </c>
      <c r="G15" s="356"/>
      <c r="H15" s="27">
        <f t="shared" ref="H15" si="1">SUM(H26+H49+H41)</f>
        <v>25</v>
      </c>
      <c r="I15" s="355">
        <f t="shared" ref="I15" si="2">SUM(I26+J26+I49+J49+I41+J41)</f>
        <v>4</v>
      </c>
      <c r="J15" s="356"/>
      <c r="K15" s="194">
        <f t="shared" ref="K15" si="3">SUM(K26+K49+K41)</f>
        <v>49</v>
      </c>
      <c r="L15" s="356">
        <f t="shared" ref="L15" si="4">SUM(L26+M26+L49+M49+L41+M41)</f>
        <v>2</v>
      </c>
      <c r="M15" s="356"/>
      <c r="N15" s="27">
        <f t="shared" ref="N15" si="5">SUM(N26+N49+N41)</f>
        <v>30</v>
      </c>
      <c r="O15" s="355">
        <f t="shared" ref="O15" si="6">SUM(O26+P26+O49+P49+O41+P41)</f>
        <v>16</v>
      </c>
      <c r="P15" s="356"/>
      <c r="Q15" s="194">
        <f t="shared" ref="Q15" si="7">SUM(Q26+Q49+Q41)</f>
        <v>211</v>
      </c>
      <c r="R15" s="356">
        <f t="shared" ref="R15" si="8">SUM(R26+S26+R49+S49+R41+S41)</f>
        <v>2</v>
      </c>
      <c r="S15" s="356"/>
      <c r="T15" s="27">
        <f t="shared" ref="T15" si="9">SUM(T26+T49+T41)</f>
        <v>43</v>
      </c>
      <c r="U15" s="86"/>
    </row>
    <row r="16" spans="2:21" x14ac:dyDescent="0.2">
      <c r="B16" s="28" t="s">
        <v>0</v>
      </c>
      <c r="C16" s="361">
        <f>SUM(C45+D45)</f>
        <v>2</v>
      </c>
      <c r="D16" s="342"/>
      <c r="E16" s="87">
        <f>SUM(E45)</f>
        <v>88</v>
      </c>
      <c r="F16" s="339">
        <f t="shared" ref="F16" si="10">SUM(F45+G45)</f>
        <v>0</v>
      </c>
      <c r="G16" s="339"/>
      <c r="H16" s="29">
        <f t="shared" ref="H16" si="11">SUM(H45)</f>
        <v>0</v>
      </c>
      <c r="I16" s="338">
        <f t="shared" ref="I16" si="12">SUM(I45+J45)</f>
        <v>2</v>
      </c>
      <c r="J16" s="339"/>
      <c r="K16" s="261">
        <f t="shared" ref="K16" si="13">SUM(K45)</f>
        <v>120</v>
      </c>
      <c r="L16" s="339">
        <f t="shared" ref="L16" si="14">SUM(L45+M45)</f>
        <v>0</v>
      </c>
      <c r="M16" s="339"/>
      <c r="N16" s="29">
        <f t="shared" ref="N16" si="15">SUM(N45)</f>
        <v>0</v>
      </c>
      <c r="O16" s="338">
        <f t="shared" ref="O16" si="16">SUM(O45+P45)</f>
        <v>2</v>
      </c>
      <c r="P16" s="339"/>
      <c r="Q16" s="261">
        <f t="shared" ref="Q16" si="17">SUM(Q45)</f>
        <v>60</v>
      </c>
      <c r="R16" s="339">
        <f t="shared" ref="R16" si="18">SUM(R45+S45)</f>
        <v>2</v>
      </c>
      <c r="S16" s="339"/>
      <c r="T16" s="29">
        <f t="shared" ref="T16" si="19">SUM(T45)</f>
        <v>63</v>
      </c>
      <c r="U16" s="86"/>
    </row>
    <row r="17" spans="2:21" x14ac:dyDescent="0.2">
      <c r="B17" s="28" t="s">
        <v>2</v>
      </c>
      <c r="C17" s="361">
        <f>SUM(C27+D27+C38+D38+C46+D46+C56+D56+C70+D70)</f>
        <v>81</v>
      </c>
      <c r="D17" s="342"/>
      <c r="E17" s="87">
        <f>SUM(E27+E38+E46+E56+E70)</f>
        <v>398</v>
      </c>
      <c r="F17" s="339">
        <f t="shared" ref="F17" si="20">SUM(F27+G27+F38+G38+F46+G46+F56+G56+F70+G70)</f>
        <v>27</v>
      </c>
      <c r="G17" s="339"/>
      <c r="H17" s="29">
        <f t="shared" ref="H17" si="21">SUM(H27+H38+H46+H56+H70)</f>
        <v>262</v>
      </c>
      <c r="I17" s="338">
        <f t="shared" ref="I17" si="22">SUM(I27+J27+I38+J38+I46+J46+I56+J56+I70+J70)</f>
        <v>53</v>
      </c>
      <c r="J17" s="339"/>
      <c r="K17" s="261">
        <f t="shared" ref="K17" si="23">SUM(K27+K38+K46+K56+K70)</f>
        <v>401</v>
      </c>
      <c r="L17" s="340">
        <f t="shared" ref="L17" si="24">SUM(L27+M27+L38+M38+L46+M46+L56+M56+L70+M70)</f>
        <v>112</v>
      </c>
      <c r="M17" s="340"/>
      <c r="N17" s="29">
        <f t="shared" ref="N17" si="25">SUM(N27+N38+N46+N56+N70)</f>
        <v>355</v>
      </c>
      <c r="O17" s="338">
        <f t="shared" ref="O17" si="26">SUM(O27+P27+O38+P38+O46+P46+O56+P56+O70+P70)</f>
        <v>59</v>
      </c>
      <c r="P17" s="339"/>
      <c r="Q17" s="261">
        <f t="shared" ref="Q17" si="27">SUM(Q27+Q38+Q46+Q56+Q70)</f>
        <v>516</v>
      </c>
      <c r="R17" s="340">
        <f t="shared" ref="R17" si="28">SUM(R27+S27+R38+S38+R46+S46+R56+S56+R70+S70)</f>
        <v>28</v>
      </c>
      <c r="S17" s="340"/>
      <c r="T17" s="29">
        <f t="shared" ref="T17" si="29">SUM(T27+T38+T46+T56+T70)</f>
        <v>275</v>
      </c>
      <c r="U17" s="86"/>
    </row>
    <row r="18" spans="2:21" x14ac:dyDescent="0.2">
      <c r="B18" s="28" t="s">
        <v>102</v>
      </c>
      <c r="C18" s="361">
        <f>SUM(C28+D28+C29+D29+C30+D30+C31+D31+C32+D32+C39+D39+C47+D47+C48+D48+C57+D57+C58+D58+C59+D59+C64+D64+C65+D65+C66+D66+C71+D71+C72+D72+C73+D73)</f>
        <v>551</v>
      </c>
      <c r="D18" s="342"/>
      <c r="E18" s="261">
        <f>SUM(E28+E29+E30+E31+E32+E39+E47+E48+E57+E58+E59+E64+E65+E66+E71+E72+E73)</f>
        <v>2431</v>
      </c>
      <c r="F18" s="339">
        <f t="shared" ref="F18" si="30">SUM(F28+G28+F29+G29+F30+G30+F31+G31+F32+G32+F39+G39+F47+G47+F48+G48+F57+G57+F58+G58+F59+G59+F64+G64+F65+G65+F66+G66+F71+G71+F72+G72+F73+G73)</f>
        <v>538</v>
      </c>
      <c r="G18" s="339"/>
      <c r="H18" s="29">
        <f t="shared" ref="H18" si="31">SUM(H28+H29+H30+H31+H32+H39+H47+H48+H57+H58+H59+H64+H65+H66+H71+H72+H73)</f>
        <v>2547</v>
      </c>
      <c r="I18" s="338">
        <f t="shared" ref="I18" si="32">SUM(I28+J28+I29+J29+I30+J30+I31+J31+I32+J32+I39+J39+I47+J47+I48+J48+I57+J57+I58+J58+I59+J59+I64+J64+I65+J65+I66+J66+I71+J71+I72+J72+I73+J73)</f>
        <v>205</v>
      </c>
      <c r="J18" s="339"/>
      <c r="K18" s="261">
        <f t="shared" ref="K18" si="33">SUM(K28+K29+K30+K31+K32+K39+K47+K48+K57+K58+K59+K64+K65+K66+K71+K72+K73)</f>
        <v>2412</v>
      </c>
      <c r="L18" s="341">
        <f t="shared" ref="L18" si="34">SUM(L28+M28+L29+M29+L30+M30+L31+M31+L32+M32+L39+M39+L47+M47+L48+M48+L57+M57+L58+M58+L59+M59+L64+M64+L65+M65+L66+M66+L71+M71+L72+M72+L73+M73)</f>
        <v>513</v>
      </c>
      <c r="M18" s="342"/>
      <c r="N18" s="29">
        <f t="shared" ref="N18" si="35">SUM(N28+N29+N30+N31+N32+N39+N47+N48+N57+N58+N59+N64+N65+N66+N71+N72+N73)</f>
        <v>2578</v>
      </c>
      <c r="O18" s="338">
        <f t="shared" ref="O18" si="36">SUM(O28+P28+O29+P29+O30+P30+O31+P31+O32+P32+O39+P39+O47+P47+O48+P48+O57+P57+O58+P58+O59+P59+O64+P64+O65+P65+O66+P66+O71+P71+O72+P72+O73+P73)</f>
        <v>208</v>
      </c>
      <c r="P18" s="339"/>
      <c r="Q18" s="261">
        <f t="shared" ref="Q18" si="37">SUM(Q28+Q29+Q30+Q31+Q32+Q39+Q47+Q48+Q57+Q58+Q59+Q64+Q65+Q66+Q71+Q72+Q73)</f>
        <v>2405</v>
      </c>
      <c r="R18" s="341">
        <f t="shared" ref="R18" si="38">SUM(R28+S28+R29+S29+R30+S30+R31+S31+R32+S32+R39+S39+R47+S47+R48+S48+R57+S57+R58+S58+R59+S59+R64+S64+R65+S65+R66+S66+R71+S71+R72+S72+R73+S73)</f>
        <v>221</v>
      </c>
      <c r="S18" s="342"/>
      <c r="T18" s="29">
        <f t="shared" ref="T18" si="39">SUM(T28+T29+T30+T31+T32+T39+T47+T48+T57+T58+T59+T64+T65+T66+T71+T72+T73)</f>
        <v>2531</v>
      </c>
      <c r="U18" s="86"/>
    </row>
    <row r="19" spans="2:21" x14ac:dyDescent="0.2">
      <c r="B19" s="28" t="s">
        <v>86</v>
      </c>
      <c r="C19" s="361">
        <f>SUM(C33+D33+C50+D50+C51+D51)</f>
        <v>0</v>
      </c>
      <c r="D19" s="342"/>
      <c r="E19" s="261">
        <f>SUM(E33+E50+E51)</f>
        <v>4</v>
      </c>
      <c r="F19" s="339">
        <f t="shared" ref="F19" si="40">SUM(F33+G33+F50+G50+F51+G51)</f>
        <v>0</v>
      </c>
      <c r="G19" s="339"/>
      <c r="H19" s="29">
        <f t="shared" ref="H19" si="41">SUM(H33+H50+H51)</f>
        <v>4</v>
      </c>
      <c r="I19" s="338">
        <f t="shared" ref="I19" si="42">SUM(I33+J33+I50+J50+I51+J51)</f>
        <v>0</v>
      </c>
      <c r="J19" s="339"/>
      <c r="K19" s="261">
        <f t="shared" ref="K19" si="43">SUM(K33+K50+K51)</f>
        <v>0</v>
      </c>
      <c r="L19" s="339">
        <f t="shared" ref="L19" si="44">SUM(L33+M33+L50+M50+L51+M51)</f>
        <v>10</v>
      </c>
      <c r="M19" s="339"/>
      <c r="N19" s="29">
        <f t="shared" ref="N19" si="45">SUM(N33+N50+N51)</f>
        <v>100</v>
      </c>
      <c r="O19" s="338">
        <f t="shared" ref="O19" si="46">SUM(O33+P33+O50+P50+O51+P51)</f>
        <v>2</v>
      </c>
      <c r="P19" s="339"/>
      <c r="Q19" s="261">
        <f t="shared" ref="Q19" si="47">SUM(Q33+Q50+Q51)</f>
        <v>40</v>
      </c>
      <c r="R19" s="339">
        <f t="shared" ref="R19" si="48">SUM(R33+S33+R50+S50+R51+S51)</f>
        <v>2</v>
      </c>
      <c r="S19" s="339"/>
      <c r="T19" s="29">
        <f t="shared" ref="T19" si="49">SUM(T33+T50+T51)</f>
        <v>20</v>
      </c>
      <c r="U19" s="86"/>
    </row>
    <row r="20" spans="2:21" ht="13.5" thickBot="1" x14ac:dyDescent="0.25">
      <c r="B20" s="30" t="s">
        <v>26</v>
      </c>
      <c r="C20" s="370">
        <f>SUM(C34+D34+C40+D40+C52+D52+C60+D60+C74+D74)</f>
        <v>97</v>
      </c>
      <c r="D20" s="371"/>
      <c r="E20" s="195">
        <f>SUM(E34+E40+E52+E60+E74)</f>
        <v>360</v>
      </c>
      <c r="F20" s="344">
        <f t="shared" ref="F20" si="50">SUM(F34+G34+F40+G40+F52+G52+F60+G60+F74+G74)</f>
        <v>35</v>
      </c>
      <c r="G20" s="344"/>
      <c r="H20" s="31">
        <f t="shared" ref="H20" si="51">SUM(H34+H40+H52+H60+H74)</f>
        <v>290</v>
      </c>
      <c r="I20" s="343">
        <f t="shared" ref="I20" si="52">SUM(I34+J34+I40+J40+I52+J52+I60+J60+I74+J74)</f>
        <v>38</v>
      </c>
      <c r="J20" s="344"/>
      <c r="K20" s="195">
        <f t="shared" ref="K20" si="53">SUM(K34+K40+K52+K60+K74)</f>
        <v>374</v>
      </c>
      <c r="L20" s="344">
        <f t="shared" ref="L20" si="54">SUM(L34+M34+L40+M40+L52+M52+L60+M60+L74+M74)</f>
        <v>43</v>
      </c>
      <c r="M20" s="344"/>
      <c r="N20" s="31">
        <f t="shared" ref="N20" si="55">SUM(N34+N40+N52+N60+N74)</f>
        <v>417</v>
      </c>
      <c r="O20" s="343">
        <f t="shared" ref="O20" si="56">SUM(O34+P34+O40+P40+O52+P52+O60+P60+O74+P74)</f>
        <v>47</v>
      </c>
      <c r="P20" s="344"/>
      <c r="Q20" s="195">
        <f t="shared" ref="Q20" si="57">SUM(Q34+Q40+Q52+Q60+Q74)</f>
        <v>450</v>
      </c>
      <c r="R20" s="344">
        <f t="shared" ref="R20" si="58">SUM(R34+S34+R40+S40+R52+S52+R60+S60+R74+S74)</f>
        <v>56</v>
      </c>
      <c r="S20" s="344"/>
      <c r="T20" s="31">
        <f t="shared" ref="T20" si="59">SUM(T34+T40+T52+T60+T74)</f>
        <v>509</v>
      </c>
      <c r="U20" s="86"/>
    </row>
    <row r="21" spans="2:21" ht="27.75" customHeight="1" thickBot="1" x14ac:dyDescent="0.25">
      <c r="B21" s="357" t="s">
        <v>49</v>
      </c>
      <c r="C21" s="345">
        <f>C36+C43+C54+C62+C68+C76</f>
        <v>732</v>
      </c>
      <c r="D21" s="346"/>
      <c r="E21" s="170">
        <f>E36+E43+E54+E62+E68+E76</f>
        <v>3314</v>
      </c>
      <c r="F21" s="346">
        <f>F36+F43+F54+F62+F68+F76</f>
        <v>602</v>
      </c>
      <c r="G21" s="346"/>
      <c r="H21" s="171">
        <f>H36+H43+H54+H62+H68+H76</f>
        <v>3128</v>
      </c>
      <c r="I21" s="345">
        <f>I36+I43+I54+I62+I68+I76</f>
        <v>302</v>
      </c>
      <c r="J21" s="346"/>
      <c r="K21" s="259">
        <f>K36+K43+K54+K62+K68+K76</f>
        <v>3356</v>
      </c>
      <c r="L21" s="346">
        <f>L36+L43+L54+L62+L68+L76</f>
        <v>680</v>
      </c>
      <c r="M21" s="346"/>
      <c r="N21" s="171">
        <f>N36+N43+N54+N62+N68+N76</f>
        <v>3480</v>
      </c>
      <c r="O21" s="345">
        <f>O36+O43+O54+O62+O68+O76</f>
        <v>334</v>
      </c>
      <c r="P21" s="346"/>
      <c r="Q21" s="259">
        <f>Q36+Q43+Q54+Q62+Q68+Q76</f>
        <v>3682</v>
      </c>
      <c r="R21" s="346">
        <f>R36+R43+R54+R62+R68+R76</f>
        <v>311</v>
      </c>
      <c r="S21" s="346"/>
      <c r="T21" s="171">
        <f>T36+T43+T54+T62+T68+T76</f>
        <v>3441</v>
      </c>
      <c r="U21" s="173"/>
    </row>
    <row r="22" spans="2:21" ht="15.75" thickBot="1" x14ac:dyDescent="0.25">
      <c r="B22" s="357"/>
      <c r="C22" s="330" t="s">
        <v>76</v>
      </c>
      <c r="D22" s="331"/>
      <c r="E22" s="332"/>
      <c r="F22" s="330" t="s">
        <v>75</v>
      </c>
      <c r="G22" s="331"/>
      <c r="H22" s="332"/>
      <c r="I22" s="330" t="s">
        <v>76</v>
      </c>
      <c r="J22" s="331"/>
      <c r="K22" s="332"/>
      <c r="L22" s="330" t="s">
        <v>75</v>
      </c>
      <c r="M22" s="331"/>
      <c r="N22" s="332"/>
      <c r="O22" s="330" t="s">
        <v>76</v>
      </c>
      <c r="P22" s="331"/>
      <c r="Q22" s="332"/>
      <c r="R22" s="330" t="s">
        <v>75</v>
      </c>
      <c r="S22" s="331"/>
      <c r="T22" s="332"/>
      <c r="U22" s="174"/>
    </row>
    <row r="23" spans="2:21" ht="19.5" customHeight="1" thickBot="1" x14ac:dyDescent="0.25">
      <c r="B23" s="358"/>
      <c r="C23" s="335">
        <f>E21+H21</f>
        <v>6442</v>
      </c>
      <c r="D23" s="336"/>
      <c r="E23" s="337"/>
      <c r="F23" s="335">
        <f>C21+F21</f>
        <v>1334</v>
      </c>
      <c r="G23" s="336"/>
      <c r="H23" s="337"/>
      <c r="I23" s="333">
        <f>K21+N21</f>
        <v>6836</v>
      </c>
      <c r="J23" s="334"/>
      <c r="K23" s="334"/>
      <c r="L23" s="335">
        <f>I21+L21</f>
        <v>982</v>
      </c>
      <c r="M23" s="336"/>
      <c r="N23" s="337"/>
      <c r="O23" s="333">
        <f>Q21+T21</f>
        <v>7123</v>
      </c>
      <c r="P23" s="334"/>
      <c r="Q23" s="334"/>
      <c r="R23" s="335">
        <f>O21+R21</f>
        <v>645</v>
      </c>
      <c r="S23" s="336"/>
      <c r="T23" s="337"/>
      <c r="U23" s="173"/>
    </row>
    <row r="24" spans="2:21" ht="16.5" customHeight="1" thickBot="1" x14ac:dyDescent="0.3">
      <c r="B24" s="317" t="s">
        <v>51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9"/>
      <c r="U24" s="175"/>
    </row>
    <row r="25" spans="2:21" ht="33.75" customHeight="1" thickBot="1" x14ac:dyDescent="0.25">
      <c r="B25" s="82" t="s">
        <v>51</v>
      </c>
      <c r="C25" s="202" t="s">
        <v>58</v>
      </c>
      <c r="D25" s="203" t="s">
        <v>59</v>
      </c>
      <c r="E25" s="204" t="s">
        <v>60</v>
      </c>
      <c r="F25" s="202" t="s">
        <v>58</v>
      </c>
      <c r="G25" s="203" t="s">
        <v>59</v>
      </c>
      <c r="H25" s="204" t="s">
        <v>60</v>
      </c>
      <c r="I25" s="88" t="s">
        <v>58</v>
      </c>
      <c r="J25" s="89" t="s">
        <v>59</v>
      </c>
      <c r="K25" s="90" t="s">
        <v>60</v>
      </c>
      <c r="L25" s="88" t="s">
        <v>58</v>
      </c>
      <c r="M25" s="89" t="s">
        <v>59</v>
      </c>
      <c r="N25" s="91" t="s">
        <v>60</v>
      </c>
      <c r="O25" s="88" t="s">
        <v>58</v>
      </c>
      <c r="P25" s="89" t="s">
        <v>59</v>
      </c>
      <c r="Q25" s="90" t="s">
        <v>60</v>
      </c>
      <c r="R25" s="88" t="s">
        <v>58</v>
      </c>
      <c r="S25" s="89" t="s">
        <v>59</v>
      </c>
      <c r="T25" s="91" t="s">
        <v>60</v>
      </c>
      <c r="U25" s="115"/>
    </row>
    <row r="26" spans="2:21" x14ac:dyDescent="0.2">
      <c r="B26" s="186" t="s">
        <v>20</v>
      </c>
      <c r="C26" s="37"/>
      <c r="D26" s="22"/>
      <c r="E26" s="23">
        <v>1</v>
      </c>
      <c r="F26" s="39"/>
      <c r="G26" s="22"/>
      <c r="H26" s="23">
        <v>1</v>
      </c>
      <c r="I26" s="37"/>
      <c r="J26" s="22"/>
      <c r="K26" s="77"/>
      <c r="L26" s="37"/>
      <c r="M26" s="22"/>
      <c r="N26" s="23"/>
      <c r="O26" s="37"/>
      <c r="P26" s="22"/>
      <c r="Q26" s="77">
        <v>13</v>
      </c>
      <c r="R26" s="37"/>
      <c r="S26" s="22"/>
      <c r="T26" s="23">
        <v>3</v>
      </c>
      <c r="U26" s="21"/>
    </row>
    <row r="27" spans="2:21" x14ac:dyDescent="0.2">
      <c r="B27" s="186" t="s">
        <v>2</v>
      </c>
      <c r="C27" s="37">
        <v>5</v>
      </c>
      <c r="D27" s="22"/>
      <c r="E27" s="23">
        <v>72</v>
      </c>
      <c r="F27" s="39">
        <v>5</v>
      </c>
      <c r="G27" s="22"/>
      <c r="H27" s="23">
        <v>72</v>
      </c>
      <c r="I27" s="37">
        <v>4</v>
      </c>
      <c r="J27" s="22"/>
      <c r="K27" s="77">
        <v>45</v>
      </c>
      <c r="L27" s="37"/>
      <c r="M27" s="22"/>
      <c r="N27" s="23"/>
      <c r="O27" s="37">
        <v>5</v>
      </c>
      <c r="P27" s="22"/>
      <c r="Q27" s="77">
        <v>70</v>
      </c>
      <c r="R27" s="37">
        <v>1</v>
      </c>
      <c r="S27" s="22"/>
      <c r="T27" s="23">
        <v>12</v>
      </c>
      <c r="U27" s="21"/>
    </row>
    <row r="28" spans="2:21" x14ac:dyDescent="0.2">
      <c r="B28" s="186" t="s">
        <v>4</v>
      </c>
      <c r="C28" s="37"/>
      <c r="D28" s="22">
        <v>18</v>
      </c>
      <c r="E28" s="23">
        <v>262</v>
      </c>
      <c r="F28" s="39"/>
      <c r="G28" s="22">
        <v>18</v>
      </c>
      <c r="H28" s="23">
        <v>262</v>
      </c>
      <c r="I28" s="37"/>
      <c r="J28" s="22">
        <v>15</v>
      </c>
      <c r="K28" s="77">
        <v>210</v>
      </c>
      <c r="L28" s="37"/>
      <c r="M28" s="22">
        <v>15</v>
      </c>
      <c r="N28" s="23">
        <v>205</v>
      </c>
      <c r="O28" s="37"/>
      <c r="P28" s="22">
        <v>18</v>
      </c>
      <c r="Q28" s="77">
        <v>243</v>
      </c>
      <c r="R28" s="37">
        <v>9</v>
      </c>
      <c r="S28" s="22">
        <v>18</v>
      </c>
      <c r="T28" s="23">
        <v>368</v>
      </c>
      <c r="U28" s="21"/>
    </row>
    <row r="29" spans="2:21" x14ac:dyDescent="0.2">
      <c r="B29" s="186" t="s">
        <v>3</v>
      </c>
      <c r="C29" s="37">
        <v>9</v>
      </c>
      <c r="D29" s="22"/>
      <c r="E29" s="23">
        <v>203</v>
      </c>
      <c r="F29" s="39">
        <v>9</v>
      </c>
      <c r="G29" s="22"/>
      <c r="H29" s="23">
        <v>203</v>
      </c>
      <c r="I29" s="37">
        <v>9</v>
      </c>
      <c r="J29" s="22"/>
      <c r="K29" s="77">
        <v>203</v>
      </c>
      <c r="L29" s="37"/>
      <c r="M29" s="22"/>
      <c r="N29" s="23"/>
      <c r="O29" s="37"/>
      <c r="P29" s="22"/>
      <c r="Q29" s="77"/>
      <c r="R29" s="37"/>
      <c r="S29" s="22"/>
      <c r="T29" s="23"/>
      <c r="U29" s="21"/>
    </row>
    <row r="30" spans="2:21" x14ac:dyDescent="0.2">
      <c r="B30" s="186" t="s">
        <v>5</v>
      </c>
      <c r="C30" s="37">
        <v>52</v>
      </c>
      <c r="D30" s="22"/>
      <c r="E30" s="23">
        <v>676</v>
      </c>
      <c r="F30" s="39">
        <v>52</v>
      </c>
      <c r="G30" s="22"/>
      <c r="H30" s="23">
        <v>676</v>
      </c>
      <c r="I30" s="37">
        <v>50</v>
      </c>
      <c r="J30" s="22"/>
      <c r="K30" s="77">
        <v>661</v>
      </c>
      <c r="L30" s="37">
        <v>63</v>
      </c>
      <c r="M30" s="22"/>
      <c r="N30" s="23">
        <v>858</v>
      </c>
      <c r="O30" s="37">
        <v>56</v>
      </c>
      <c r="P30" s="22"/>
      <c r="Q30" s="77">
        <v>758</v>
      </c>
      <c r="R30" s="37">
        <v>54</v>
      </c>
      <c r="S30" s="22"/>
      <c r="T30" s="23">
        <v>733</v>
      </c>
      <c r="U30" s="21"/>
    </row>
    <row r="31" spans="2:21" x14ac:dyDescent="0.2">
      <c r="B31" s="186" t="s">
        <v>92</v>
      </c>
      <c r="C31" s="37">
        <v>15</v>
      </c>
      <c r="D31" s="22">
        <v>8</v>
      </c>
      <c r="E31" s="23">
        <v>179</v>
      </c>
      <c r="F31" s="39">
        <v>15</v>
      </c>
      <c r="G31" s="22">
        <v>8</v>
      </c>
      <c r="H31" s="23">
        <v>179</v>
      </c>
      <c r="I31" s="37">
        <v>12</v>
      </c>
      <c r="J31" s="22">
        <v>4</v>
      </c>
      <c r="K31" s="77">
        <v>115</v>
      </c>
      <c r="L31" s="37">
        <v>11</v>
      </c>
      <c r="M31" s="22">
        <v>4</v>
      </c>
      <c r="N31" s="23">
        <v>118</v>
      </c>
      <c r="O31" s="37"/>
      <c r="P31" s="22"/>
      <c r="Q31" s="77"/>
      <c r="R31" s="37">
        <v>10</v>
      </c>
      <c r="S31" s="22">
        <v>10</v>
      </c>
      <c r="T31" s="23">
        <v>196</v>
      </c>
      <c r="U31" s="21"/>
    </row>
    <row r="32" spans="2:21" x14ac:dyDescent="0.2">
      <c r="B32" s="186" t="s">
        <v>101</v>
      </c>
      <c r="C32" s="37"/>
      <c r="D32" s="22"/>
      <c r="E32" s="23"/>
      <c r="F32" s="39"/>
      <c r="G32" s="22"/>
      <c r="H32" s="23"/>
      <c r="I32" s="37">
        <v>8</v>
      </c>
      <c r="J32" s="22"/>
      <c r="K32" s="77">
        <v>110</v>
      </c>
      <c r="L32" s="37">
        <v>8</v>
      </c>
      <c r="M32" s="22"/>
      <c r="N32" s="23">
        <v>122</v>
      </c>
      <c r="O32" s="37">
        <v>9</v>
      </c>
      <c r="P32" s="22"/>
      <c r="Q32" s="77">
        <v>118</v>
      </c>
      <c r="R32" s="37">
        <v>2</v>
      </c>
      <c r="S32" s="22"/>
      <c r="T32" s="23">
        <v>25</v>
      </c>
      <c r="U32" s="21"/>
    </row>
    <row r="33" spans="2:21" x14ac:dyDescent="0.2">
      <c r="B33" s="186" t="s">
        <v>88</v>
      </c>
      <c r="C33" s="37"/>
      <c r="D33" s="22"/>
      <c r="E33" s="23">
        <v>4</v>
      </c>
      <c r="F33" s="39"/>
      <c r="G33" s="22"/>
      <c r="H33" s="23">
        <v>4</v>
      </c>
      <c r="I33" s="37"/>
      <c r="J33" s="22"/>
      <c r="K33" s="77"/>
      <c r="L33" s="37"/>
      <c r="M33" s="22"/>
      <c r="N33" s="23"/>
      <c r="O33" s="37"/>
      <c r="P33" s="22"/>
      <c r="Q33" s="77"/>
      <c r="R33" s="37"/>
      <c r="S33" s="22"/>
      <c r="T33" s="23">
        <v>4</v>
      </c>
      <c r="U33" s="21"/>
    </row>
    <row r="34" spans="2:21" ht="13.5" thickBot="1" x14ac:dyDescent="0.25">
      <c r="B34" s="187" t="s">
        <v>46</v>
      </c>
      <c r="C34" s="37">
        <v>1</v>
      </c>
      <c r="D34" s="22">
        <v>1</v>
      </c>
      <c r="E34" s="23">
        <v>26</v>
      </c>
      <c r="F34" s="39">
        <v>1</v>
      </c>
      <c r="G34" s="22">
        <v>1</v>
      </c>
      <c r="H34" s="23">
        <v>26</v>
      </c>
      <c r="I34" s="38">
        <v>3</v>
      </c>
      <c r="J34" s="24">
        <v>3</v>
      </c>
      <c r="K34" s="78">
        <v>91</v>
      </c>
      <c r="L34" s="38">
        <v>3</v>
      </c>
      <c r="M34" s="24">
        <v>4</v>
      </c>
      <c r="N34" s="25">
        <v>102</v>
      </c>
      <c r="O34" s="38">
        <v>3</v>
      </c>
      <c r="P34" s="24">
        <v>2</v>
      </c>
      <c r="Q34" s="77">
        <v>73</v>
      </c>
      <c r="R34" s="38">
        <v>4</v>
      </c>
      <c r="S34" s="24">
        <v>4</v>
      </c>
      <c r="T34" s="25">
        <v>109</v>
      </c>
      <c r="U34" s="21"/>
    </row>
    <row r="35" spans="2:21" s="14" customFormat="1" ht="13.5" thickBot="1" x14ac:dyDescent="0.25">
      <c r="B35" s="264" t="s">
        <v>22</v>
      </c>
      <c r="C35" s="161">
        <f t="shared" ref="C35:E35" si="60">SUM(C26:C34)</f>
        <v>82</v>
      </c>
      <c r="D35" s="163">
        <f t="shared" si="60"/>
        <v>27</v>
      </c>
      <c r="E35" s="164">
        <f t="shared" si="60"/>
        <v>1423</v>
      </c>
      <c r="F35" s="161">
        <f>SUM(F26:F34)</f>
        <v>82</v>
      </c>
      <c r="G35" s="163">
        <f>SUM(G26:G34)</f>
        <v>27</v>
      </c>
      <c r="H35" s="164">
        <f>SUM(H26:H34)</f>
        <v>1423</v>
      </c>
      <c r="I35" s="161">
        <f t="shared" ref="I35:N35" si="61">SUM(I26:I34)</f>
        <v>86</v>
      </c>
      <c r="J35" s="163">
        <f t="shared" si="61"/>
        <v>22</v>
      </c>
      <c r="K35" s="162">
        <f t="shared" si="61"/>
        <v>1435</v>
      </c>
      <c r="L35" s="161">
        <f t="shared" si="61"/>
        <v>85</v>
      </c>
      <c r="M35" s="163">
        <f t="shared" si="61"/>
        <v>23</v>
      </c>
      <c r="N35" s="164">
        <f t="shared" si="61"/>
        <v>1405</v>
      </c>
      <c r="O35" s="161">
        <f t="shared" ref="O35:T35" si="62">SUM(O26:O34)</f>
        <v>73</v>
      </c>
      <c r="P35" s="163">
        <f t="shared" si="62"/>
        <v>20</v>
      </c>
      <c r="Q35" s="162">
        <f>SUM(Q26:Q34)</f>
        <v>1275</v>
      </c>
      <c r="R35" s="161">
        <f t="shared" si="62"/>
        <v>80</v>
      </c>
      <c r="S35" s="163">
        <f t="shared" si="62"/>
        <v>32</v>
      </c>
      <c r="T35" s="164">
        <f t="shared" si="62"/>
        <v>1450</v>
      </c>
      <c r="U35" s="13"/>
    </row>
    <row r="36" spans="2:21" s="15" customFormat="1" ht="13.5" thickBot="1" x14ac:dyDescent="0.25">
      <c r="B36" s="264" t="s">
        <v>21</v>
      </c>
      <c r="C36" s="325">
        <f>C35+D35</f>
        <v>109</v>
      </c>
      <c r="D36" s="324"/>
      <c r="E36" s="168">
        <f>E35</f>
        <v>1423</v>
      </c>
      <c r="F36" s="325">
        <f>F35+G35</f>
        <v>109</v>
      </c>
      <c r="G36" s="324"/>
      <c r="H36" s="168">
        <f>H35</f>
        <v>1423</v>
      </c>
      <c r="I36" s="309">
        <f>I35+J35</f>
        <v>108</v>
      </c>
      <c r="J36" s="316"/>
      <c r="K36" s="167">
        <f>K35</f>
        <v>1435</v>
      </c>
      <c r="L36" s="309">
        <f>L35+M35</f>
        <v>108</v>
      </c>
      <c r="M36" s="316"/>
      <c r="N36" s="168">
        <f>N35</f>
        <v>1405</v>
      </c>
      <c r="O36" s="309">
        <f>O35+P35</f>
        <v>93</v>
      </c>
      <c r="P36" s="316"/>
      <c r="Q36" s="167">
        <f>Q35</f>
        <v>1275</v>
      </c>
      <c r="R36" s="309">
        <f>R35+S35</f>
        <v>112</v>
      </c>
      <c r="S36" s="316"/>
      <c r="T36" s="168">
        <f>T35</f>
        <v>1450</v>
      </c>
      <c r="U36" s="13"/>
    </row>
    <row r="37" spans="2:21" ht="18.75" thickBot="1" x14ac:dyDescent="0.25">
      <c r="B37" s="320" t="s">
        <v>33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2"/>
      <c r="U37" s="173"/>
    </row>
    <row r="38" spans="2:21" x14ac:dyDescent="0.2">
      <c r="B38" s="188" t="s">
        <v>2</v>
      </c>
      <c r="C38" s="72">
        <v>8</v>
      </c>
      <c r="D38" s="6">
        <v>6</v>
      </c>
      <c r="E38" s="7">
        <v>96</v>
      </c>
      <c r="F38" s="72"/>
      <c r="G38" s="6"/>
      <c r="H38" s="7"/>
      <c r="I38" s="72">
        <v>11</v>
      </c>
      <c r="J38" s="6">
        <v>6</v>
      </c>
      <c r="K38" s="7">
        <v>96</v>
      </c>
      <c r="L38" s="72">
        <v>7</v>
      </c>
      <c r="M38" s="6"/>
      <c r="N38" s="7">
        <v>35</v>
      </c>
      <c r="O38" s="72">
        <v>10</v>
      </c>
      <c r="P38" s="6">
        <v>6</v>
      </c>
      <c r="Q38" s="7">
        <v>99</v>
      </c>
      <c r="R38" s="72"/>
      <c r="S38" s="6"/>
      <c r="T38" s="7"/>
      <c r="U38" s="8"/>
    </row>
    <row r="39" spans="2:21" x14ac:dyDescent="0.2">
      <c r="B39" s="186" t="s">
        <v>3</v>
      </c>
      <c r="C39" s="73">
        <v>11</v>
      </c>
      <c r="D39" s="260"/>
      <c r="E39" s="178">
        <v>121</v>
      </c>
      <c r="F39" s="73">
        <v>11</v>
      </c>
      <c r="G39" s="260"/>
      <c r="H39" s="178">
        <v>86</v>
      </c>
      <c r="I39" s="73">
        <v>11</v>
      </c>
      <c r="J39" s="260"/>
      <c r="K39" s="178">
        <v>129</v>
      </c>
      <c r="L39" s="73">
        <v>11</v>
      </c>
      <c r="M39" s="260"/>
      <c r="N39" s="178">
        <v>131</v>
      </c>
      <c r="O39" s="73">
        <v>11</v>
      </c>
      <c r="P39" s="260"/>
      <c r="Q39" s="178">
        <v>110</v>
      </c>
      <c r="R39" s="73">
        <v>11</v>
      </c>
      <c r="S39" s="260"/>
      <c r="T39" s="178">
        <v>117</v>
      </c>
      <c r="U39" s="8"/>
    </row>
    <row r="40" spans="2:21" x14ac:dyDescent="0.2">
      <c r="B40" s="187" t="s">
        <v>46</v>
      </c>
      <c r="C40" s="74">
        <v>5</v>
      </c>
      <c r="D40" s="10"/>
      <c r="E40" s="11">
        <v>32</v>
      </c>
      <c r="F40" s="74"/>
      <c r="G40" s="10">
        <v>11</v>
      </c>
      <c r="H40" s="11">
        <v>84</v>
      </c>
      <c r="I40" s="74"/>
      <c r="J40" s="10">
        <v>5</v>
      </c>
      <c r="K40" s="11">
        <v>36</v>
      </c>
      <c r="L40" s="74">
        <v>12</v>
      </c>
      <c r="M40" s="10">
        <v>5</v>
      </c>
      <c r="N40" s="11">
        <v>114</v>
      </c>
      <c r="O40" s="74"/>
      <c r="P40" s="10">
        <v>15</v>
      </c>
      <c r="Q40" s="11">
        <v>108</v>
      </c>
      <c r="R40" s="74">
        <v>11</v>
      </c>
      <c r="S40" s="10">
        <v>7</v>
      </c>
      <c r="T40" s="11">
        <v>124</v>
      </c>
      <c r="U40" s="8"/>
    </row>
    <row r="41" spans="2:21" ht="13.5" thickBot="1" x14ac:dyDescent="0.25">
      <c r="B41" s="187" t="s">
        <v>20</v>
      </c>
      <c r="C41" s="74"/>
      <c r="D41" s="10"/>
      <c r="E41" s="11"/>
      <c r="F41" s="74"/>
      <c r="G41" s="10"/>
      <c r="H41" s="11"/>
      <c r="I41" s="74">
        <v>1</v>
      </c>
      <c r="J41" s="10">
        <v>1</v>
      </c>
      <c r="K41" s="11">
        <v>32</v>
      </c>
      <c r="L41" s="74"/>
      <c r="M41" s="10"/>
      <c r="N41" s="11"/>
      <c r="O41" s="74">
        <v>1</v>
      </c>
      <c r="P41" s="10">
        <v>1</v>
      </c>
      <c r="Q41" s="11">
        <v>30</v>
      </c>
      <c r="R41" s="74"/>
      <c r="S41" s="10"/>
      <c r="T41" s="11"/>
      <c r="U41" s="8"/>
    </row>
    <row r="42" spans="2:21" s="14" customFormat="1" ht="13.5" thickBot="1" x14ac:dyDescent="0.25">
      <c r="B42" s="264" t="s">
        <v>22</v>
      </c>
      <c r="C42" s="161">
        <f t="shared" ref="C42:N42" si="63">SUM(C38:C41)</f>
        <v>24</v>
      </c>
      <c r="D42" s="163">
        <f t="shared" si="63"/>
        <v>6</v>
      </c>
      <c r="E42" s="164">
        <f t="shared" si="63"/>
        <v>249</v>
      </c>
      <c r="F42" s="161">
        <f t="shared" si="63"/>
        <v>11</v>
      </c>
      <c r="G42" s="163">
        <f t="shared" si="63"/>
        <v>11</v>
      </c>
      <c r="H42" s="164">
        <f t="shared" si="63"/>
        <v>170</v>
      </c>
      <c r="I42" s="161">
        <f t="shared" si="63"/>
        <v>23</v>
      </c>
      <c r="J42" s="163">
        <f t="shared" si="63"/>
        <v>12</v>
      </c>
      <c r="K42" s="164">
        <f t="shared" si="63"/>
        <v>293</v>
      </c>
      <c r="L42" s="161">
        <f t="shared" si="63"/>
        <v>30</v>
      </c>
      <c r="M42" s="163">
        <f t="shared" si="63"/>
        <v>5</v>
      </c>
      <c r="N42" s="164">
        <f t="shared" si="63"/>
        <v>280</v>
      </c>
      <c r="O42" s="161">
        <f t="shared" ref="O42:T42" si="64">SUM(O38:O41)</f>
        <v>22</v>
      </c>
      <c r="P42" s="163">
        <f t="shared" si="64"/>
        <v>22</v>
      </c>
      <c r="Q42" s="164">
        <f t="shared" si="64"/>
        <v>347</v>
      </c>
      <c r="R42" s="161">
        <f t="shared" si="64"/>
        <v>22</v>
      </c>
      <c r="S42" s="163">
        <f t="shared" si="64"/>
        <v>7</v>
      </c>
      <c r="T42" s="164">
        <f t="shared" si="64"/>
        <v>241</v>
      </c>
      <c r="U42" s="13"/>
    </row>
    <row r="43" spans="2:21" s="15" customFormat="1" ht="13.5" thickBot="1" x14ac:dyDescent="0.25">
      <c r="B43" s="264" t="s">
        <v>21</v>
      </c>
      <c r="C43" s="326">
        <f>C42+D42</f>
        <v>30</v>
      </c>
      <c r="D43" s="327"/>
      <c r="E43" s="164">
        <f>E42</f>
        <v>249</v>
      </c>
      <c r="F43" s="326">
        <f>F42+G42</f>
        <v>22</v>
      </c>
      <c r="G43" s="327"/>
      <c r="H43" s="164">
        <f>H42</f>
        <v>170</v>
      </c>
      <c r="I43" s="298">
        <f>I42+J42</f>
        <v>35</v>
      </c>
      <c r="J43" s="329"/>
      <c r="K43" s="164">
        <f>K42</f>
        <v>293</v>
      </c>
      <c r="L43" s="298">
        <f>L42+M42</f>
        <v>35</v>
      </c>
      <c r="M43" s="329"/>
      <c r="N43" s="164">
        <f>N42</f>
        <v>280</v>
      </c>
      <c r="O43" s="298">
        <f>O42+P42</f>
        <v>44</v>
      </c>
      <c r="P43" s="329"/>
      <c r="Q43" s="164">
        <f>Q42</f>
        <v>347</v>
      </c>
      <c r="R43" s="298">
        <f>R42+S42</f>
        <v>29</v>
      </c>
      <c r="S43" s="329"/>
      <c r="T43" s="164">
        <f>T42</f>
        <v>241</v>
      </c>
      <c r="U43" s="13"/>
    </row>
    <row r="44" spans="2:21" ht="18.75" thickBot="1" x14ac:dyDescent="0.25">
      <c r="B44" s="320" t="s">
        <v>34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2"/>
      <c r="U44" s="173"/>
    </row>
    <row r="45" spans="2:21" x14ac:dyDescent="0.2">
      <c r="B45" s="92" t="s">
        <v>0</v>
      </c>
      <c r="C45" s="33">
        <v>1</v>
      </c>
      <c r="D45" s="19">
        <v>1</v>
      </c>
      <c r="E45" s="20">
        <v>88</v>
      </c>
      <c r="F45" s="205"/>
      <c r="G45" s="19"/>
      <c r="H45" s="20"/>
      <c r="I45" s="34">
        <v>1</v>
      </c>
      <c r="J45" s="35">
        <v>1</v>
      </c>
      <c r="K45" s="36">
        <v>120</v>
      </c>
      <c r="L45" s="80"/>
      <c r="M45" s="35"/>
      <c r="N45" s="36"/>
      <c r="O45" s="34">
        <v>1</v>
      </c>
      <c r="P45" s="35">
        <v>1</v>
      </c>
      <c r="Q45" s="36">
        <v>60</v>
      </c>
      <c r="R45" s="211">
        <v>1</v>
      </c>
      <c r="S45" s="212">
        <v>1</v>
      </c>
      <c r="T45" s="213">
        <v>63</v>
      </c>
      <c r="U45" s="21"/>
    </row>
    <row r="46" spans="2:21" x14ac:dyDescent="0.2">
      <c r="B46" s="186" t="s">
        <v>2</v>
      </c>
      <c r="C46" s="37">
        <v>6</v>
      </c>
      <c r="D46" s="22">
        <v>6</v>
      </c>
      <c r="E46" s="23">
        <v>72</v>
      </c>
      <c r="F46" s="39">
        <v>6</v>
      </c>
      <c r="G46" s="22">
        <v>6</v>
      </c>
      <c r="H46" s="23">
        <v>120</v>
      </c>
      <c r="I46" s="37">
        <v>7</v>
      </c>
      <c r="J46" s="22">
        <v>7</v>
      </c>
      <c r="K46" s="23">
        <v>112</v>
      </c>
      <c r="L46" s="39">
        <v>5</v>
      </c>
      <c r="M46" s="22">
        <v>5</v>
      </c>
      <c r="N46" s="23">
        <v>120</v>
      </c>
      <c r="O46" s="37">
        <v>17</v>
      </c>
      <c r="P46" s="22">
        <v>10</v>
      </c>
      <c r="Q46" s="23">
        <v>270</v>
      </c>
      <c r="R46" s="214">
        <v>8</v>
      </c>
      <c r="S46" s="207">
        <v>6</v>
      </c>
      <c r="T46" s="176">
        <v>168</v>
      </c>
      <c r="U46" s="21"/>
    </row>
    <row r="47" spans="2:21" x14ac:dyDescent="0.2">
      <c r="B47" s="186" t="s">
        <v>36</v>
      </c>
      <c r="C47" s="37">
        <v>11</v>
      </c>
      <c r="D47" s="22">
        <v>11</v>
      </c>
      <c r="E47" s="23">
        <v>220</v>
      </c>
      <c r="F47" s="39">
        <v>6</v>
      </c>
      <c r="G47" s="22"/>
      <c r="H47" s="23">
        <v>72</v>
      </c>
      <c r="I47" s="37">
        <v>3</v>
      </c>
      <c r="J47" s="22">
        <v>6</v>
      </c>
      <c r="K47" s="23">
        <v>126</v>
      </c>
      <c r="L47" s="39">
        <v>8</v>
      </c>
      <c r="M47" s="22">
        <v>1</v>
      </c>
      <c r="N47" s="23">
        <v>122</v>
      </c>
      <c r="O47" s="37">
        <v>12</v>
      </c>
      <c r="P47" s="22">
        <v>10</v>
      </c>
      <c r="Q47" s="23">
        <v>220</v>
      </c>
      <c r="R47" s="214">
        <v>7</v>
      </c>
      <c r="S47" s="207">
        <v>2</v>
      </c>
      <c r="T47" s="176">
        <v>126</v>
      </c>
      <c r="U47" s="21"/>
    </row>
    <row r="48" spans="2:21" x14ac:dyDescent="0.2">
      <c r="B48" s="186" t="s">
        <v>37</v>
      </c>
      <c r="C48" s="37">
        <v>8</v>
      </c>
      <c r="D48" s="22">
        <v>5</v>
      </c>
      <c r="E48" s="23">
        <v>156</v>
      </c>
      <c r="F48" s="39">
        <v>7</v>
      </c>
      <c r="G48" s="22">
        <v>5</v>
      </c>
      <c r="H48" s="23">
        <v>144</v>
      </c>
      <c r="I48" s="37">
        <v>7</v>
      </c>
      <c r="J48" s="22">
        <v>3</v>
      </c>
      <c r="K48" s="23">
        <v>140</v>
      </c>
      <c r="L48" s="39">
        <v>10</v>
      </c>
      <c r="M48" s="22">
        <v>4</v>
      </c>
      <c r="N48" s="23">
        <v>196</v>
      </c>
      <c r="O48" s="37">
        <v>10</v>
      </c>
      <c r="P48" s="22">
        <v>0</v>
      </c>
      <c r="Q48" s="23">
        <v>140</v>
      </c>
      <c r="R48" s="214">
        <v>7</v>
      </c>
      <c r="S48" s="207">
        <v>2</v>
      </c>
      <c r="T48" s="176">
        <v>126</v>
      </c>
      <c r="U48" s="21"/>
    </row>
    <row r="49" spans="2:21" x14ac:dyDescent="0.2">
      <c r="B49" s="187" t="s">
        <v>20</v>
      </c>
      <c r="C49" s="37">
        <v>1</v>
      </c>
      <c r="D49" s="22"/>
      <c r="E49" s="23">
        <v>32</v>
      </c>
      <c r="F49" s="39">
        <v>1</v>
      </c>
      <c r="G49" s="22">
        <v>1</v>
      </c>
      <c r="H49" s="23">
        <v>24</v>
      </c>
      <c r="I49" s="38">
        <v>1</v>
      </c>
      <c r="J49" s="24">
        <v>1</v>
      </c>
      <c r="K49" s="25">
        <v>17</v>
      </c>
      <c r="L49" s="40">
        <v>1</v>
      </c>
      <c r="M49" s="24">
        <v>1</v>
      </c>
      <c r="N49" s="25">
        <v>30</v>
      </c>
      <c r="O49" s="38">
        <v>9</v>
      </c>
      <c r="P49" s="24">
        <v>5</v>
      </c>
      <c r="Q49" s="25">
        <v>168</v>
      </c>
      <c r="R49" s="215">
        <v>1</v>
      </c>
      <c r="S49" s="208">
        <v>1</v>
      </c>
      <c r="T49" s="177">
        <v>40</v>
      </c>
      <c r="U49" s="21"/>
    </row>
    <row r="50" spans="2:21" x14ac:dyDescent="0.2">
      <c r="B50" s="187" t="s">
        <v>79</v>
      </c>
      <c r="C50" s="37"/>
      <c r="D50" s="22"/>
      <c r="E50" s="23"/>
      <c r="F50" s="39"/>
      <c r="G50" s="22"/>
      <c r="H50" s="23"/>
      <c r="I50" s="38"/>
      <c r="J50" s="24"/>
      <c r="K50" s="25"/>
      <c r="L50" s="40">
        <v>6</v>
      </c>
      <c r="M50" s="24">
        <v>2</v>
      </c>
      <c r="N50" s="25">
        <v>60</v>
      </c>
      <c r="O50" s="38"/>
      <c r="P50" s="24"/>
      <c r="Q50" s="25"/>
      <c r="R50" s="215"/>
      <c r="S50" s="208"/>
      <c r="T50" s="177"/>
      <c r="U50" s="21"/>
    </row>
    <row r="51" spans="2:21" x14ac:dyDescent="0.2">
      <c r="B51" s="187" t="s">
        <v>133</v>
      </c>
      <c r="C51" s="37"/>
      <c r="D51" s="22"/>
      <c r="E51" s="23"/>
      <c r="F51" s="39"/>
      <c r="G51" s="22"/>
      <c r="H51" s="23"/>
      <c r="I51" s="38"/>
      <c r="J51" s="24"/>
      <c r="K51" s="25"/>
      <c r="L51" s="40">
        <v>1</v>
      </c>
      <c r="M51" s="24">
        <v>1</v>
      </c>
      <c r="N51" s="25">
        <v>40</v>
      </c>
      <c r="O51" s="38">
        <v>1</v>
      </c>
      <c r="P51" s="24">
        <v>1</v>
      </c>
      <c r="Q51" s="25">
        <v>40</v>
      </c>
      <c r="R51" s="215">
        <v>1</v>
      </c>
      <c r="S51" s="208">
        <v>1</v>
      </c>
      <c r="T51" s="177">
        <v>16</v>
      </c>
      <c r="U51" s="21"/>
    </row>
    <row r="52" spans="2:21" ht="13.5" thickBot="1" x14ac:dyDescent="0.25">
      <c r="B52" s="187" t="s">
        <v>31</v>
      </c>
      <c r="C52" s="37">
        <v>6</v>
      </c>
      <c r="D52" s="22">
        <v>6</v>
      </c>
      <c r="E52" s="23">
        <v>96</v>
      </c>
      <c r="F52" s="39">
        <v>6</v>
      </c>
      <c r="G52" s="22">
        <v>6</v>
      </c>
      <c r="H52" s="23">
        <v>120</v>
      </c>
      <c r="I52" s="38">
        <v>7</v>
      </c>
      <c r="J52" s="24">
        <v>7</v>
      </c>
      <c r="K52" s="25">
        <v>120</v>
      </c>
      <c r="L52" s="40">
        <v>5</v>
      </c>
      <c r="M52" s="24">
        <v>5</v>
      </c>
      <c r="N52" s="25">
        <v>120</v>
      </c>
      <c r="O52" s="38">
        <v>9</v>
      </c>
      <c r="P52" s="24">
        <v>11</v>
      </c>
      <c r="Q52" s="25">
        <v>210</v>
      </c>
      <c r="R52" s="215">
        <v>4</v>
      </c>
      <c r="S52" s="208">
        <v>5</v>
      </c>
      <c r="T52" s="177">
        <v>108</v>
      </c>
      <c r="U52" s="21"/>
    </row>
    <row r="53" spans="2:21" s="14" customFormat="1" ht="13.5" thickBot="1" x14ac:dyDescent="0.25">
      <c r="B53" s="264" t="s">
        <v>22</v>
      </c>
      <c r="C53" s="161">
        <f t="shared" ref="C53:N53" si="65">SUM(C45:C52)</f>
        <v>33</v>
      </c>
      <c r="D53" s="163">
        <f t="shared" si="65"/>
        <v>29</v>
      </c>
      <c r="E53" s="164">
        <f t="shared" si="65"/>
        <v>664</v>
      </c>
      <c r="F53" s="265">
        <f t="shared" si="65"/>
        <v>26</v>
      </c>
      <c r="G53" s="163">
        <f t="shared" si="65"/>
        <v>18</v>
      </c>
      <c r="H53" s="164">
        <f t="shared" si="65"/>
        <v>480</v>
      </c>
      <c r="I53" s="161">
        <f t="shared" si="65"/>
        <v>26</v>
      </c>
      <c r="J53" s="163">
        <f t="shared" si="65"/>
        <v>25</v>
      </c>
      <c r="K53" s="164">
        <f t="shared" si="65"/>
        <v>635</v>
      </c>
      <c r="L53" s="265">
        <f t="shared" si="65"/>
        <v>36</v>
      </c>
      <c r="M53" s="163">
        <f t="shared" si="65"/>
        <v>19</v>
      </c>
      <c r="N53" s="164">
        <f t="shared" si="65"/>
        <v>688</v>
      </c>
      <c r="O53" s="161">
        <f t="shared" ref="O53:T53" si="66">SUM(O45:O52)</f>
        <v>59</v>
      </c>
      <c r="P53" s="163">
        <f t="shared" si="66"/>
        <v>38</v>
      </c>
      <c r="Q53" s="164">
        <f t="shared" si="66"/>
        <v>1108</v>
      </c>
      <c r="R53" s="265">
        <f t="shared" si="66"/>
        <v>29</v>
      </c>
      <c r="S53" s="163">
        <f t="shared" si="66"/>
        <v>18</v>
      </c>
      <c r="T53" s="164">
        <f t="shared" si="66"/>
        <v>647</v>
      </c>
      <c r="U53" s="13"/>
    </row>
    <row r="54" spans="2:21" s="14" customFormat="1" ht="13.5" thickBot="1" x14ac:dyDescent="0.25">
      <c r="B54" s="263" t="s">
        <v>21</v>
      </c>
      <c r="C54" s="325">
        <f>C53+D53</f>
        <v>62</v>
      </c>
      <c r="D54" s="324"/>
      <c r="E54" s="168">
        <f>E53</f>
        <v>664</v>
      </c>
      <c r="F54" s="323">
        <f>F53+G53</f>
        <v>44</v>
      </c>
      <c r="G54" s="324"/>
      <c r="H54" s="168">
        <f>H53</f>
        <v>480</v>
      </c>
      <c r="I54" s="309">
        <f>I53+J53</f>
        <v>51</v>
      </c>
      <c r="J54" s="328"/>
      <c r="K54" s="268">
        <f>K53</f>
        <v>635</v>
      </c>
      <c r="L54" s="298">
        <f>L53+M53</f>
        <v>55</v>
      </c>
      <c r="M54" s="329"/>
      <c r="N54" s="168">
        <f>N53</f>
        <v>688</v>
      </c>
      <c r="O54" s="309">
        <f>O53+P53</f>
        <v>97</v>
      </c>
      <c r="P54" s="328"/>
      <c r="Q54" s="268">
        <f>Q53</f>
        <v>1108</v>
      </c>
      <c r="R54" s="298">
        <f>R53+S53</f>
        <v>47</v>
      </c>
      <c r="S54" s="329"/>
      <c r="T54" s="168">
        <f>T53</f>
        <v>647</v>
      </c>
      <c r="U54" s="13"/>
    </row>
    <row r="55" spans="2:21" ht="18.75" thickBot="1" x14ac:dyDescent="0.25">
      <c r="B55" s="320" t="s">
        <v>35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2"/>
      <c r="U55" s="173"/>
    </row>
    <row r="56" spans="2:21" x14ac:dyDescent="0.2">
      <c r="B56" s="188" t="s">
        <v>2</v>
      </c>
      <c r="C56" s="33">
        <v>20</v>
      </c>
      <c r="D56" s="19"/>
      <c r="E56" s="20">
        <v>128</v>
      </c>
      <c r="F56" s="205">
        <v>10</v>
      </c>
      <c r="G56" s="19"/>
      <c r="H56" s="20">
        <v>70</v>
      </c>
      <c r="I56" s="34">
        <v>10</v>
      </c>
      <c r="J56" s="35">
        <v>8</v>
      </c>
      <c r="K56" s="36">
        <v>148</v>
      </c>
      <c r="L56" s="80">
        <v>8</v>
      </c>
      <c r="M56" s="35">
        <v>7</v>
      </c>
      <c r="N56" s="36">
        <v>120</v>
      </c>
      <c r="O56" s="34">
        <v>6</v>
      </c>
      <c r="P56" s="35">
        <v>5</v>
      </c>
      <c r="Q56" s="36">
        <v>77</v>
      </c>
      <c r="R56" s="216">
        <v>13</v>
      </c>
      <c r="S56" s="217"/>
      <c r="T56" s="36">
        <v>95</v>
      </c>
      <c r="U56" s="21"/>
    </row>
    <row r="57" spans="2:21" x14ac:dyDescent="0.2">
      <c r="B57" s="188" t="s">
        <v>93</v>
      </c>
      <c r="C57" s="37"/>
      <c r="D57" s="22">
        <v>10</v>
      </c>
      <c r="E57" s="23">
        <v>98</v>
      </c>
      <c r="F57" s="39"/>
      <c r="G57" s="22">
        <v>12</v>
      </c>
      <c r="H57" s="23">
        <v>148</v>
      </c>
      <c r="I57" s="34"/>
      <c r="J57" s="35">
        <v>10</v>
      </c>
      <c r="K57" s="36">
        <v>110</v>
      </c>
      <c r="L57" s="80"/>
      <c r="M57" s="35">
        <v>10</v>
      </c>
      <c r="N57" s="36">
        <v>150</v>
      </c>
      <c r="O57" s="34"/>
      <c r="P57" s="35">
        <v>9</v>
      </c>
      <c r="Q57" s="36">
        <v>108</v>
      </c>
      <c r="R57" s="216"/>
      <c r="S57" s="35">
        <v>10</v>
      </c>
      <c r="T57" s="36">
        <v>120</v>
      </c>
      <c r="U57" s="21"/>
    </row>
    <row r="58" spans="2:21" x14ac:dyDescent="0.2">
      <c r="B58" s="186" t="s">
        <v>5</v>
      </c>
      <c r="C58" s="37">
        <v>9</v>
      </c>
      <c r="D58" s="22"/>
      <c r="E58" s="23">
        <v>72</v>
      </c>
      <c r="F58" s="39">
        <v>18</v>
      </c>
      <c r="G58" s="22"/>
      <c r="H58" s="23">
        <v>280</v>
      </c>
      <c r="I58" s="37">
        <v>22</v>
      </c>
      <c r="J58" s="22"/>
      <c r="K58" s="23">
        <v>242</v>
      </c>
      <c r="L58" s="39">
        <v>22</v>
      </c>
      <c r="M58" s="22"/>
      <c r="N58" s="23">
        <v>250</v>
      </c>
      <c r="O58" s="37">
        <v>21</v>
      </c>
      <c r="P58" s="22"/>
      <c r="Q58" s="23">
        <v>225</v>
      </c>
      <c r="R58" s="218">
        <v>20</v>
      </c>
      <c r="S58" s="22"/>
      <c r="T58" s="23">
        <v>233</v>
      </c>
      <c r="U58" s="21"/>
    </row>
    <row r="59" spans="2:21" x14ac:dyDescent="0.2">
      <c r="B59" s="186" t="s">
        <v>27</v>
      </c>
      <c r="C59" s="37">
        <v>28</v>
      </c>
      <c r="D59" s="22"/>
      <c r="E59" s="23">
        <v>213</v>
      </c>
      <c r="F59" s="39">
        <v>20</v>
      </c>
      <c r="G59" s="22"/>
      <c r="H59" s="23">
        <v>140</v>
      </c>
      <c r="I59" s="37">
        <v>8</v>
      </c>
      <c r="J59" s="22"/>
      <c r="K59" s="23">
        <v>71</v>
      </c>
      <c r="L59" s="39">
        <v>10</v>
      </c>
      <c r="M59" s="22"/>
      <c r="N59" s="23">
        <v>90</v>
      </c>
      <c r="O59" s="37">
        <v>22</v>
      </c>
      <c r="P59" s="22">
        <v>8</v>
      </c>
      <c r="Q59" s="23">
        <v>243</v>
      </c>
      <c r="R59" s="218">
        <v>21</v>
      </c>
      <c r="S59" s="22">
        <v>7</v>
      </c>
      <c r="T59" s="23">
        <v>210</v>
      </c>
      <c r="U59" s="21"/>
    </row>
    <row r="60" spans="2:21" ht="13.5" thickBot="1" x14ac:dyDescent="0.25">
      <c r="B60" s="187" t="s">
        <v>46</v>
      </c>
      <c r="C60" s="37">
        <v>24</v>
      </c>
      <c r="D60" s="22">
        <v>24</v>
      </c>
      <c r="E60" s="23">
        <v>176</v>
      </c>
      <c r="F60" s="39">
        <v>10</v>
      </c>
      <c r="G60" s="22"/>
      <c r="H60" s="23">
        <v>60</v>
      </c>
      <c r="I60" s="38">
        <v>13</v>
      </c>
      <c r="J60" s="24"/>
      <c r="K60" s="25">
        <v>127</v>
      </c>
      <c r="L60" s="40">
        <v>9</v>
      </c>
      <c r="M60" s="24"/>
      <c r="N60" s="25">
        <v>81</v>
      </c>
      <c r="O60" s="38">
        <v>7</v>
      </c>
      <c r="P60" s="24"/>
      <c r="Q60" s="25">
        <v>59</v>
      </c>
      <c r="R60" s="40">
        <v>21</v>
      </c>
      <c r="S60" s="24"/>
      <c r="T60" s="25">
        <v>168</v>
      </c>
      <c r="U60" s="21"/>
    </row>
    <row r="61" spans="2:21" s="14" customFormat="1" ht="13.5" thickBot="1" x14ac:dyDescent="0.25">
      <c r="B61" s="264" t="s">
        <v>22</v>
      </c>
      <c r="C61" s="161">
        <f t="shared" ref="C61:T61" si="67">SUM(C56:C60)</f>
        <v>81</v>
      </c>
      <c r="D61" s="163">
        <f t="shared" si="67"/>
        <v>34</v>
      </c>
      <c r="E61" s="164">
        <f t="shared" si="67"/>
        <v>687</v>
      </c>
      <c r="F61" s="265">
        <f t="shared" si="67"/>
        <v>58</v>
      </c>
      <c r="G61" s="163">
        <f t="shared" si="67"/>
        <v>12</v>
      </c>
      <c r="H61" s="164">
        <f t="shared" si="67"/>
        <v>698</v>
      </c>
      <c r="I61" s="161">
        <f t="shared" si="67"/>
        <v>53</v>
      </c>
      <c r="J61" s="163">
        <f t="shared" si="67"/>
        <v>18</v>
      </c>
      <c r="K61" s="164">
        <f t="shared" si="67"/>
        <v>698</v>
      </c>
      <c r="L61" s="265">
        <f t="shared" si="67"/>
        <v>49</v>
      </c>
      <c r="M61" s="163">
        <f t="shared" si="67"/>
        <v>17</v>
      </c>
      <c r="N61" s="164">
        <f t="shared" si="67"/>
        <v>691</v>
      </c>
      <c r="O61" s="161">
        <f t="shared" si="67"/>
        <v>56</v>
      </c>
      <c r="P61" s="163">
        <f t="shared" si="67"/>
        <v>22</v>
      </c>
      <c r="Q61" s="164">
        <f t="shared" si="67"/>
        <v>712</v>
      </c>
      <c r="R61" s="265">
        <f t="shared" si="67"/>
        <v>75</v>
      </c>
      <c r="S61" s="163">
        <f t="shared" si="67"/>
        <v>17</v>
      </c>
      <c r="T61" s="164">
        <f t="shared" si="67"/>
        <v>826</v>
      </c>
      <c r="U61" s="13"/>
    </row>
    <row r="62" spans="2:21" ht="13.5" thickBot="1" x14ac:dyDescent="0.25">
      <c r="B62" s="263" t="s">
        <v>21</v>
      </c>
      <c r="C62" s="309">
        <f>C61+D61</f>
        <v>115</v>
      </c>
      <c r="D62" s="316"/>
      <c r="E62" s="169">
        <f>E61</f>
        <v>687</v>
      </c>
      <c r="F62" s="310">
        <f>F61+G61</f>
        <v>70</v>
      </c>
      <c r="G62" s="316"/>
      <c r="H62" s="169">
        <f>H61</f>
        <v>698</v>
      </c>
      <c r="I62" s="309">
        <f>I61+J61</f>
        <v>71</v>
      </c>
      <c r="J62" s="316"/>
      <c r="K62" s="268">
        <f>K61</f>
        <v>698</v>
      </c>
      <c r="L62" s="310">
        <f>L61+M61</f>
        <v>66</v>
      </c>
      <c r="M62" s="316"/>
      <c r="N62" s="268">
        <f>N61</f>
        <v>691</v>
      </c>
      <c r="O62" s="309">
        <f>O61+P61</f>
        <v>78</v>
      </c>
      <c r="P62" s="316"/>
      <c r="Q62" s="268">
        <f>Q61</f>
        <v>712</v>
      </c>
      <c r="R62" s="310">
        <f>R61+S61</f>
        <v>92</v>
      </c>
      <c r="S62" s="316"/>
      <c r="T62" s="268">
        <f>T61</f>
        <v>826</v>
      </c>
      <c r="U62" s="113"/>
    </row>
    <row r="63" spans="2:21" ht="18.75" thickBot="1" x14ac:dyDescent="0.25">
      <c r="B63" s="320" t="s">
        <v>110</v>
      </c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2"/>
      <c r="U63" s="173"/>
    </row>
    <row r="64" spans="2:21" x14ac:dyDescent="0.2">
      <c r="B64" s="186" t="s">
        <v>93</v>
      </c>
      <c r="C64" s="37">
        <v>135</v>
      </c>
      <c r="D64" s="22"/>
      <c r="E64" s="23">
        <v>135</v>
      </c>
      <c r="F64" s="39"/>
      <c r="G64" s="22"/>
      <c r="H64" s="23"/>
      <c r="I64" s="37">
        <v>12</v>
      </c>
      <c r="J64" s="22">
        <v>4</v>
      </c>
      <c r="K64" s="23">
        <v>145</v>
      </c>
      <c r="L64" s="39"/>
      <c r="M64" s="22"/>
      <c r="N64" s="23"/>
      <c r="O64" s="37">
        <v>10</v>
      </c>
      <c r="P64" s="22"/>
      <c r="Q64" s="23">
        <v>89</v>
      </c>
      <c r="R64" s="39">
        <v>13</v>
      </c>
      <c r="S64" s="22">
        <v>5</v>
      </c>
      <c r="T64" s="23">
        <v>173</v>
      </c>
      <c r="U64" s="21"/>
    </row>
    <row r="65" spans="2:21" x14ac:dyDescent="0.2">
      <c r="B65" s="186" t="s">
        <v>3</v>
      </c>
      <c r="C65" s="37"/>
      <c r="D65" s="22"/>
      <c r="E65" s="23"/>
      <c r="F65" s="39"/>
      <c r="G65" s="22"/>
      <c r="H65" s="23"/>
      <c r="I65" s="37"/>
      <c r="J65" s="22"/>
      <c r="K65" s="23"/>
      <c r="L65" s="39"/>
      <c r="M65" s="22">
        <v>30</v>
      </c>
      <c r="N65" s="23">
        <v>30</v>
      </c>
      <c r="O65" s="37"/>
      <c r="P65" s="22"/>
      <c r="Q65" s="23"/>
      <c r="R65" s="39"/>
      <c r="S65" s="22"/>
      <c r="T65" s="23"/>
      <c r="U65" s="21"/>
    </row>
    <row r="66" spans="2:21" ht="13.5" thickBot="1" x14ac:dyDescent="0.25">
      <c r="B66" s="186" t="s">
        <v>45</v>
      </c>
      <c r="C66" s="37"/>
      <c r="D66" s="22"/>
      <c r="E66" s="23"/>
      <c r="F66" s="39">
        <v>143</v>
      </c>
      <c r="G66" s="22">
        <v>24</v>
      </c>
      <c r="H66" s="23">
        <v>167</v>
      </c>
      <c r="I66" s="37"/>
      <c r="J66" s="22"/>
      <c r="K66" s="23"/>
      <c r="L66" s="39">
        <v>80</v>
      </c>
      <c r="M66" s="22"/>
      <c r="N66" s="23">
        <v>80</v>
      </c>
      <c r="O66" s="37"/>
      <c r="P66" s="22"/>
      <c r="Q66" s="23"/>
      <c r="R66" s="39"/>
      <c r="S66" s="22"/>
      <c r="T66" s="23"/>
      <c r="U66" s="21"/>
    </row>
    <row r="67" spans="2:21" s="15" customFormat="1" ht="13.5" thickBot="1" x14ac:dyDescent="0.25">
      <c r="B67" s="264" t="s">
        <v>47</v>
      </c>
      <c r="C67" s="161">
        <f t="shared" ref="C67:T67" si="68">SUM(C64:C66)</f>
        <v>135</v>
      </c>
      <c r="D67" s="163">
        <f t="shared" si="68"/>
        <v>0</v>
      </c>
      <c r="E67" s="164">
        <f t="shared" si="68"/>
        <v>135</v>
      </c>
      <c r="F67" s="265">
        <f t="shared" si="68"/>
        <v>143</v>
      </c>
      <c r="G67" s="163">
        <f t="shared" si="68"/>
        <v>24</v>
      </c>
      <c r="H67" s="164">
        <f t="shared" si="68"/>
        <v>167</v>
      </c>
      <c r="I67" s="161">
        <f t="shared" si="68"/>
        <v>12</v>
      </c>
      <c r="J67" s="163">
        <f t="shared" si="68"/>
        <v>4</v>
      </c>
      <c r="K67" s="164">
        <f t="shared" si="68"/>
        <v>145</v>
      </c>
      <c r="L67" s="265">
        <f t="shared" si="68"/>
        <v>80</v>
      </c>
      <c r="M67" s="163">
        <f t="shared" si="68"/>
        <v>30</v>
      </c>
      <c r="N67" s="164">
        <f t="shared" si="68"/>
        <v>110</v>
      </c>
      <c r="O67" s="161">
        <f t="shared" si="68"/>
        <v>10</v>
      </c>
      <c r="P67" s="163">
        <f t="shared" si="68"/>
        <v>0</v>
      </c>
      <c r="Q67" s="164">
        <f t="shared" si="68"/>
        <v>89</v>
      </c>
      <c r="R67" s="265">
        <f t="shared" si="68"/>
        <v>13</v>
      </c>
      <c r="S67" s="163">
        <f t="shared" si="68"/>
        <v>5</v>
      </c>
      <c r="T67" s="164">
        <f t="shared" si="68"/>
        <v>173</v>
      </c>
      <c r="U67" s="13"/>
    </row>
    <row r="68" spans="2:21" ht="13.5" thickBot="1" x14ac:dyDescent="0.25">
      <c r="B68" s="263" t="s">
        <v>21</v>
      </c>
      <c r="C68" s="309">
        <f>C67+D67</f>
        <v>135</v>
      </c>
      <c r="D68" s="316"/>
      <c r="E68" s="169">
        <f>E67</f>
        <v>135</v>
      </c>
      <c r="F68" s="310">
        <f>F67+G67</f>
        <v>167</v>
      </c>
      <c r="G68" s="316"/>
      <c r="H68" s="169">
        <f>H67</f>
        <v>167</v>
      </c>
      <c r="I68" s="309">
        <f>I67+J67</f>
        <v>16</v>
      </c>
      <c r="J68" s="316"/>
      <c r="K68" s="268">
        <f>K67</f>
        <v>145</v>
      </c>
      <c r="L68" s="310">
        <f>L67+M67</f>
        <v>110</v>
      </c>
      <c r="M68" s="316"/>
      <c r="N68" s="268">
        <f>N67</f>
        <v>110</v>
      </c>
      <c r="O68" s="309">
        <f>O67+P67</f>
        <v>10</v>
      </c>
      <c r="P68" s="316"/>
      <c r="Q68" s="268">
        <f>Q67</f>
        <v>89</v>
      </c>
      <c r="R68" s="310">
        <f>R67+S67</f>
        <v>18</v>
      </c>
      <c r="S68" s="316"/>
      <c r="T68" s="268">
        <f>T67</f>
        <v>173</v>
      </c>
      <c r="U68" s="113"/>
    </row>
    <row r="69" spans="2:21" ht="18.75" thickBot="1" x14ac:dyDescent="0.25">
      <c r="B69" s="320" t="s">
        <v>48</v>
      </c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2"/>
      <c r="U69" s="173"/>
    </row>
    <row r="70" spans="2:21" x14ac:dyDescent="0.2">
      <c r="B70" s="188" t="s">
        <v>2</v>
      </c>
      <c r="C70" s="72">
        <v>15</v>
      </c>
      <c r="D70" s="6">
        <v>15</v>
      </c>
      <c r="E70" s="7">
        <v>30</v>
      </c>
      <c r="F70" s="206"/>
      <c r="G70" s="6"/>
      <c r="H70" s="7"/>
      <c r="I70" s="75"/>
      <c r="J70" s="17"/>
      <c r="K70" s="18"/>
      <c r="L70" s="76">
        <v>40</v>
      </c>
      <c r="M70" s="17">
        <v>40</v>
      </c>
      <c r="N70" s="18">
        <v>80</v>
      </c>
      <c r="O70" s="75"/>
      <c r="P70" s="17"/>
      <c r="Q70" s="18"/>
      <c r="R70" s="76"/>
      <c r="S70" s="17"/>
      <c r="T70" s="18"/>
      <c r="U70" s="8"/>
    </row>
    <row r="71" spans="2:21" x14ac:dyDescent="0.2">
      <c r="B71" s="186" t="s">
        <v>93</v>
      </c>
      <c r="C71" s="73">
        <v>125</v>
      </c>
      <c r="D71" s="260"/>
      <c r="E71" s="178"/>
      <c r="F71" s="56">
        <v>190</v>
      </c>
      <c r="G71" s="260"/>
      <c r="H71" s="178">
        <v>190</v>
      </c>
      <c r="I71" s="73">
        <v>6</v>
      </c>
      <c r="J71" s="260"/>
      <c r="K71" s="178">
        <v>45</v>
      </c>
      <c r="L71" s="56">
        <v>210</v>
      </c>
      <c r="M71" s="260">
        <v>16</v>
      </c>
      <c r="N71" s="178">
        <v>226</v>
      </c>
      <c r="O71" s="73"/>
      <c r="P71" s="260"/>
      <c r="Q71" s="178"/>
      <c r="R71" s="56"/>
      <c r="S71" s="260"/>
      <c r="T71" s="178"/>
      <c r="U71" s="8"/>
    </row>
    <row r="72" spans="2:21" x14ac:dyDescent="0.2">
      <c r="B72" s="186" t="s">
        <v>5</v>
      </c>
      <c r="C72" s="73">
        <v>96</v>
      </c>
      <c r="D72" s="260"/>
      <c r="E72" s="178">
        <v>96</v>
      </c>
      <c r="F72" s="56"/>
      <c r="G72" s="260"/>
      <c r="H72" s="178"/>
      <c r="I72" s="73"/>
      <c r="J72" s="260"/>
      <c r="K72" s="178"/>
      <c r="L72" s="56"/>
      <c r="M72" s="260"/>
      <c r="N72" s="178"/>
      <c r="O72" s="73"/>
      <c r="P72" s="260"/>
      <c r="Q72" s="178"/>
      <c r="R72" s="56"/>
      <c r="S72" s="260"/>
      <c r="T72" s="178"/>
      <c r="U72" s="8"/>
    </row>
    <row r="73" spans="2:21" x14ac:dyDescent="0.2">
      <c r="B73" s="186" t="s">
        <v>45</v>
      </c>
      <c r="C73" s="73"/>
      <c r="D73" s="260"/>
      <c r="E73" s="178"/>
      <c r="F73" s="56"/>
      <c r="G73" s="260"/>
      <c r="H73" s="178"/>
      <c r="I73" s="73">
        <v>15</v>
      </c>
      <c r="J73" s="260"/>
      <c r="K73" s="178">
        <v>105</v>
      </c>
      <c r="L73" s="56"/>
      <c r="M73" s="260"/>
      <c r="N73" s="178"/>
      <c r="O73" s="73">
        <v>12</v>
      </c>
      <c r="P73" s="260"/>
      <c r="Q73" s="178">
        <v>151</v>
      </c>
      <c r="R73" s="56">
        <v>13</v>
      </c>
      <c r="S73" s="260"/>
      <c r="T73" s="178">
        <v>104</v>
      </c>
      <c r="U73" s="8"/>
    </row>
    <row r="74" spans="2:21" ht="13.5" thickBot="1" x14ac:dyDescent="0.25">
      <c r="B74" s="187" t="s">
        <v>26</v>
      </c>
      <c r="C74" s="73">
        <v>15</v>
      </c>
      <c r="D74" s="260">
        <v>15</v>
      </c>
      <c r="E74" s="178">
        <v>30</v>
      </c>
      <c r="F74" s="56"/>
      <c r="G74" s="260"/>
      <c r="H74" s="178"/>
      <c r="I74" s="74"/>
      <c r="J74" s="10"/>
      <c r="K74" s="11"/>
      <c r="L74" s="32"/>
      <c r="M74" s="10"/>
      <c r="N74" s="11"/>
      <c r="O74" s="74"/>
      <c r="P74" s="10"/>
      <c r="Q74" s="11"/>
      <c r="R74" s="32"/>
      <c r="S74" s="10"/>
      <c r="T74" s="11"/>
      <c r="U74" s="8"/>
    </row>
    <row r="75" spans="2:21" s="15" customFormat="1" ht="13.5" thickBot="1" x14ac:dyDescent="0.25">
      <c r="B75" s="264" t="s">
        <v>47</v>
      </c>
      <c r="C75" s="161">
        <f t="shared" ref="C75:T75" si="69">SUM(C70:C74)</f>
        <v>251</v>
      </c>
      <c r="D75" s="163">
        <f t="shared" si="69"/>
        <v>30</v>
      </c>
      <c r="E75" s="164">
        <f t="shared" si="69"/>
        <v>156</v>
      </c>
      <c r="F75" s="265">
        <f t="shared" si="69"/>
        <v>190</v>
      </c>
      <c r="G75" s="163">
        <f t="shared" si="69"/>
        <v>0</v>
      </c>
      <c r="H75" s="164">
        <f t="shared" si="69"/>
        <v>190</v>
      </c>
      <c r="I75" s="161">
        <f t="shared" si="69"/>
        <v>21</v>
      </c>
      <c r="J75" s="163">
        <f t="shared" si="69"/>
        <v>0</v>
      </c>
      <c r="K75" s="164">
        <f t="shared" si="69"/>
        <v>150</v>
      </c>
      <c r="L75" s="265">
        <f t="shared" si="69"/>
        <v>250</v>
      </c>
      <c r="M75" s="163">
        <f t="shared" si="69"/>
        <v>56</v>
      </c>
      <c r="N75" s="164">
        <f t="shared" si="69"/>
        <v>306</v>
      </c>
      <c r="O75" s="161">
        <f t="shared" si="69"/>
        <v>12</v>
      </c>
      <c r="P75" s="163">
        <f t="shared" si="69"/>
        <v>0</v>
      </c>
      <c r="Q75" s="164">
        <f t="shared" si="69"/>
        <v>151</v>
      </c>
      <c r="R75" s="265">
        <f t="shared" si="69"/>
        <v>13</v>
      </c>
      <c r="S75" s="163">
        <f t="shared" si="69"/>
        <v>0</v>
      </c>
      <c r="T75" s="164">
        <f t="shared" si="69"/>
        <v>104</v>
      </c>
      <c r="U75" s="13"/>
    </row>
    <row r="76" spans="2:21" ht="13.5" thickBot="1" x14ac:dyDescent="0.25">
      <c r="B76" s="263" t="s">
        <v>21</v>
      </c>
      <c r="C76" s="309">
        <f>C75+D75</f>
        <v>281</v>
      </c>
      <c r="D76" s="316"/>
      <c r="E76" s="169">
        <f>E75</f>
        <v>156</v>
      </c>
      <c r="F76" s="310">
        <f>F75+G75</f>
        <v>190</v>
      </c>
      <c r="G76" s="316"/>
      <c r="H76" s="169">
        <f>H75</f>
        <v>190</v>
      </c>
      <c r="I76" s="309">
        <f>I75+J75</f>
        <v>21</v>
      </c>
      <c r="J76" s="316"/>
      <c r="K76" s="268">
        <f>K75</f>
        <v>150</v>
      </c>
      <c r="L76" s="310">
        <f>L75+M75</f>
        <v>306</v>
      </c>
      <c r="M76" s="316"/>
      <c r="N76" s="268">
        <f>N75</f>
        <v>306</v>
      </c>
      <c r="O76" s="309">
        <f>O75+P75</f>
        <v>12</v>
      </c>
      <c r="P76" s="316"/>
      <c r="Q76" s="268">
        <f>Q75</f>
        <v>151</v>
      </c>
      <c r="R76" s="310">
        <f>R75+S75</f>
        <v>13</v>
      </c>
      <c r="S76" s="316"/>
      <c r="T76" s="268">
        <f>T75</f>
        <v>104</v>
      </c>
      <c r="U76" s="113"/>
    </row>
  </sheetData>
  <sheetProtection password="EA4F" sheet="1" objects="1" scenarios="1"/>
  <mergeCells count="113">
    <mergeCell ref="I62:J62"/>
    <mergeCell ref="L62:M62"/>
    <mergeCell ref="I68:J68"/>
    <mergeCell ref="L68:M68"/>
    <mergeCell ref="I76:J76"/>
    <mergeCell ref="L76:M76"/>
    <mergeCell ref="C12:H12"/>
    <mergeCell ref="F22:H22"/>
    <mergeCell ref="F23:H23"/>
    <mergeCell ref="I21:J21"/>
    <mergeCell ref="L21:M21"/>
    <mergeCell ref="I22:K22"/>
    <mergeCell ref="L22:N22"/>
    <mergeCell ref="I23:K23"/>
    <mergeCell ref="L23:N23"/>
    <mergeCell ref="I36:J36"/>
    <mergeCell ref="L36:M36"/>
    <mergeCell ref="I43:J43"/>
    <mergeCell ref="L43:M43"/>
    <mergeCell ref="I17:J17"/>
    <mergeCell ref="L17:M17"/>
    <mergeCell ref="I18:J18"/>
    <mergeCell ref="L18:M18"/>
    <mergeCell ref="I19:J19"/>
    <mergeCell ref="L19:M19"/>
    <mergeCell ref="I20:J20"/>
    <mergeCell ref="L20:M20"/>
    <mergeCell ref="C22:E22"/>
    <mergeCell ref="C23:E23"/>
    <mergeCell ref="I12:N12"/>
    <mergeCell ref="I13:K13"/>
    <mergeCell ref="L13:N13"/>
    <mergeCell ref="I14:J14"/>
    <mergeCell ref="L14:M14"/>
    <mergeCell ref="I15:J15"/>
    <mergeCell ref="L15:M15"/>
    <mergeCell ref="I16:J16"/>
    <mergeCell ref="L16:M16"/>
    <mergeCell ref="B21:B23"/>
    <mergeCell ref="C15:D15"/>
    <mergeCell ref="C16:D16"/>
    <mergeCell ref="C17:D17"/>
    <mergeCell ref="B12:B14"/>
    <mergeCell ref="F36:G36"/>
    <mergeCell ref="F43:G43"/>
    <mergeCell ref="C13:E13"/>
    <mergeCell ref="C14:D14"/>
    <mergeCell ref="C21:D21"/>
    <mergeCell ref="F13:H13"/>
    <mergeCell ref="F14:G14"/>
    <mergeCell ref="F15:G15"/>
    <mergeCell ref="F16:G16"/>
    <mergeCell ref="F17:G17"/>
    <mergeCell ref="F18:G18"/>
    <mergeCell ref="F19:G19"/>
    <mergeCell ref="F20:G20"/>
    <mergeCell ref="F21:G21"/>
    <mergeCell ref="C19:D19"/>
    <mergeCell ref="C20:D20"/>
    <mergeCell ref="C18:D18"/>
    <mergeCell ref="O12:T12"/>
    <mergeCell ref="O13:Q13"/>
    <mergeCell ref="R13:T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Q22"/>
    <mergeCell ref="R22:T22"/>
    <mergeCell ref="O23:Q23"/>
    <mergeCell ref="R23:T23"/>
    <mergeCell ref="O36:P36"/>
    <mergeCell ref="R36:S36"/>
    <mergeCell ref="O43:P43"/>
    <mergeCell ref="R43:S43"/>
    <mergeCell ref="O54:P54"/>
    <mergeCell ref="R54:S54"/>
    <mergeCell ref="O62:P62"/>
    <mergeCell ref="R62:S62"/>
    <mergeCell ref="O68:P68"/>
    <mergeCell ref="R68:S68"/>
    <mergeCell ref="O76:P76"/>
    <mergeCell ref="R76:S76"/>
    <mergeCell ref="B24:T24"/>
    <mergeCell ref="B37:T37"/>
    <mergeCell ref="B44:T44"/>
    <mergeCell ref="B55:T55"/>
    <mergeCell ref="B63:T63"/>
    <mergeCell ref="B69:T69"/>
    <mergeCell ref="F54:G54"/>
    <mergeCell ref="F62:G62"/>
    <mergeCell ref="F68:G68"/>
    <mergeCell ref="F76:G76"/>
    <mergeCell ref="C76:D76"/>
    <mergeCell ref="C62:D62"/>
    <mergeCell ref="C68:D68"/>
    <mergeCell ref="C54:D54"/>
    <mergeCell ref="C36:D36"/>
    <mergeCell ref="C43:D43"/>
    <mergeCell ref="I54:J54"/>
    <mergeCell ref="L54:M54"/>
  </mergeCells>
  <phoneticPr fontId="0" type="noConversion"/>
  <printOptions horizontalCentered="1"/>
  <pageMargins left="0.2" right="0.2" top="0.48" bottom="0.68" header="0" footer="0"/>
  <pageSetup scale="4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zoomScale="90" zoomScaleNormal="90" zoomScaleSheetLayoutView="100" workbookViewId="0">
      <selection activeCell="B14" sqref="B14"/>
    </sheetView>
  </sheetViews>
  <sheetFormatPr baseColWidth="10" defaultRowHeight="12.75" x14ac:dyDescent="0.2"/>
  <cols>
    <col min="1" max="1" width="2.7109375" style="179" customWidth="1"/>
    <col min="2" max="2" width="21.28515625" style="179" customWidth="1"/>
    <col min="3" max="3" width="1.140625" style="179" customWidth="1"/>
    <col min="4" max="4" width="16.42578125" style="179" customWidth="1"/>
    <col min="5" max="5" width="19.42578125" style="179" customWidth="1"/>
    <col min="6" max="6" width="17.28515625" style="179" customWidth="1"/>
    <col min="7" max="7" width="16.42578125" style="179" customWidth="1"/>
    <col min="8" max="8" width="15" style="179" customWidth="1"/>
    <col min="9" max="9" width="1.42578125" style="179" customWidth="1"/>
    <col min="10" max="10" width="17.140625" style="179" customWidth="1"/>
    <col min="11" max="11" width="16" style="179" customWidth="1"/>
    <col min="12" max="12" width="4" style="179" customWidth="1"/>
    <col min="13" max="14" width="11.42578125" style="273"/>
    <col min="15" max="16384" width="11.42578125" style="179"/>
  </cols>
  <sheetData>
    <row r="1" spans="1:12" ht="15.75" x14ac:dyDescent="0.25">
      <c r="E1" s="116"/>
      <c r="F1" s="116"/>
      <c r="G1" s="116"/>
      <c r="H1" s="116"/>
      <c r="I1" s="116"/>
      <c r="J1" s="116"/>
      <c r="K1" s="116"/>
      <c r="L1" s="116"/>
    </row>
    <row r="2" spans="1:12" ht="15.75" x14ac:dyDescent="0.25">
      <c r="E2" s="116"/>
      <c r="F2" s="116"/>
      <c r="G2" s="116"/>
      <c r="H2" s="116"/>
      <c r="I2" s="116"/>
      <c r="J2" s="116"/>
      <c r="K2" s="116"/>
      <c r="L2" s="116"/>
    </row>
    <row r="3" spans="1:12" ht="15.75" x14ac:dyDescent="0.25">
      <c r="E3" s="372"/>
      <c r="F3" s="372"/>
      <c r="G3" s="372"/>
      <c r="H3" s="372"/>
      <c r="I3" s="372"/>
      <c r="J3" s="372"/>
      <c r="K3" s="372"/>
      <c r="L3" s="116"/>
    </row>
    <row r="4" spans="1:12" ht="15.75" x14ac:dyDescent="0.25">
      <c r="E4" s="372"/>
      <c r="F4" s="372"/>
      <c r="G4" s="372"/>
      <c r="H4" s="372"/>
      <c r="I4" s="372"/>
      <c r="J4" s="372"/>
      <c r="K4" s="372"/>
      <c r="L4" s="116"/>
    </row>
    <row r="5" spans="1:12" ht="12.75" customHeight="1" x14ac:dyDescent="0.2">
      <c r="D5" s="107"/>
      <c r="E5" s="372"/>
      <c r="F5" s="372"/>
      <c r="G5" s="372"/>
      <c r="H5" s="372"/>
      <c r="I5" s="372"/>
      <c r="J5" s="372"/>
      <c r="K5" s="372"/>
      <c r="L5" s="107"/>
    </row>
    <row r="6" spans="1:12" ht="12.75" customHeight="1" x14ac:dyDescent="0.2"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2.75" customHeight="1" x14ac:dyDescent="0.2"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7.100000000000001" customHeight="1" x14ac:dyDescent="0.25">
      <c r="A8" s="285" t="s">
        <v>66</v>
      </c>
      <c r="B8" s="285"/>
      <c r="C8" s="104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17.100000000000001" customHeight="1" x14ac:dyDescent="0.2">
      <c r="A9" s="41" t="s">
        <v>145</v>
      </c>
      <c r="B9" s="42"/>
      <c r="C9" s="42"/>
      <c r="D9" s="42"/>
      <c r="E9" s="42"/>
      <c r="F9" s="43"/>
      <c r="G9" s="44"/>
      <c r="H9" s="44"/>
      <c r="I9" s="44"/>
      <c r="J9" s="44"/>
      <c r="K9" s="44"/>
      <c r="L9" s="44"/>
    </row>
    <row r="10" spans="1:12" ht="8.25" customHeight="1" thickBot="1" x14ac:dyDescent="0.25"/>
    <row r="11" spans="1:12" ht="15" x14ac:dyDescent="0.2">
      <c r="B11" s="45" t="s">
        <v>69</v>
      </c>
      <c r="D11" s="230" t="s">
        <v>11</v>
      </c>
      <c r="E11" s="231" t="s">
        <v>153</v>
      </c>
      <c r="F11" s="230" t="s">
        <v>12</v>
      </c>
      <c r="G11" s="266" t="s">
        <v>12</v>
      </c>
      <c r="H11" s="267" t="s">
        <v>12</v>
      </c>
      <c r="I11" s="3"/>
      <c r="J11" s="230" t="s">
        <v>13</v>
      </c>
      <c r="K11" s="267" t="s">
        <v>13</v>
      </c>
      <c r="L11" s="3"/>
    </row>
    <row r="12" spans="1:12" ht="12.75" customHeight="1" x14ac:dyDescent="0.2">
      <c r="B12" s="45" t="s">
        <v>67</v>
      </c>
      <c r="D12" s="232" t="s">
        <v>114</v>
      </c>
      <c r="E12" s="233" t="s">
        <v>114</v>
      </c>
      <c r="F12" s="234" t="s">
        <v>24</v>
      </c>
      <c r="G12" s="272" t="s">
        <v>15</v>
      </c>
      <c r="H12" s="235" t="s">
        <v>25</v>
      </c>
      <c r="I12" s="96"/>
      <c r="J12" s="232" t="s">
        <v>114</v>
      </c>
      <c r="K12" s="239" t="s">
        <v>14</v>
      </c>
      <c r="L12" s="118"/>
    </row>
    <row r="13" spans="1:12" ht="15.75" thickBot="1" x14ac:dyDescent="0.25">
      <c r="B13" s="45" t="s">
        <v>68</v>
      </c>
      <c r="D13" s="236" t="s">
        <v>16</v>
      </c>
      <c r="E13" s="237" t="s">
        <v>17</v>
      </c>
      <c r="F13" s="236" t="s">
        <v>17</v>
      </c>
      <c r="G13" s="271" t="s">
        <v>17</v>
      </c>
      <c r="H13" s="238" t="s">
        <v>17</v>
      </c>
      <c r="I13" s="96"/>
      <c r="J13" s="236" t="s">
        <v>18</v>
      </c>
      <c r="K13" s="238" t="s">
        <v>19</v>
      </c>
      <c r="L13" s="96"/>
    </row>
    <row r="14" spans="1:12" ht="30" customHeight="1" x14ac:dyDescent="0.2">
      <c r="B14" s="240" t="s">
        <v>0</v>
      </c>
      <c r="C14" s="95"/>
      <c r="D14" s="137"/>
      <c r="E14" s="150"/>
      <c r="F14" s="150"/>
      <c r="G14" s="150"/>
      <c r="H14" s="46"/>
      <c r="I14" s="106"/>
      <c r="J14" s="47"/>
      <c r="K14" s="46"/>
      <c r="L14" s="106"/>
    </row>
    <row r="15" spans="1:12" ht="48" x14ac:dyDescent="0.2">
      <c r="B15" s="241" t="s">
        <v>39</v>
      </c>
      <c r="C15" s="95"/>
      <c r="D15" s="138" t="s">
        <v>183</v>
      </c>
      <c r="E15" s="149" t="s">
        <v>175</v>
      </c>
      <c r="F15" s="269" t="s">
        <v>147</v>
      </c>
      <c r="G15" s="118" t="s">
        <v>152</v>
      </c>
      <c r="H15" s="48" t="s">
        <v>155</v>
      </c>
      <c r="I15" s="106"/>
      <c r="J15" s="189" t="s">
        <v>147</v>
      </c>
      <c r="K15" s="48" t="s">
        <v>152</v>
      </c>
      <c r="L15" s="115"/>
    </row>
    <row r="16" spans="1:12" ht="48" x14ac:dyDescent="0.2">
      <c r="B16" s="241" t="s">
        <v>38</v>
      </c>
      <c r="C16" s="95"/>
      <c r="D16" s="138" t="s">
        <v>168</v>
      </c>
      <c r="E16" s="149" t="s">
        <v>176</v>
      </c>
      <c r="F16" s="269"/>
      <c r="G16" s="269"/>
      <c r="H16" s="48"/>
      <c r="I16" s="106"/>
      <c r="J16" s="189" t="s">
        <v>149</v>
      </c>
      <c r="K16" s="48" t="s">
        <v>146</v>
      </c>
      <c r="L16" s="115"/>
    </row>
    <row r="17" spans="1:12" ht="24.95" customHeight="1" x14ac:dyDescent="0.2">
      <c r="B17" s="241" t="s">
        <v>40</v>
      </c>
      <c r="C17" s="95"/>
      <c r="D17" s="138"/>
      <c r="E17" s="149" t="s">
        <v>184</v>
      </c>
      <c r="F17" s="269" t="s">
        <v>150</v>
      </c>
      <c r="G17" s="269" t="s">
        <v>152</v>
      </c>
      <c r="H17" s="48" t="s">
        <v>152</v>
      </c>
      <c r="I17" s="106"/>
      <c r="J17" s="189" t="s">
        <v>147</v>
      </c>
      <c r="K17" s="48" t="s">
        <v>148</v>
      </c>
      <c r="L17" s="115"/>
    </row>
    <row r="18" spans="1:12" ht="24.95" customHeight="1" x14ac:dyDescent="0.2">
      <c r="B18" s="241" t="s">
        <v>41</v>
      </c>
      <c r="C18" s="95"/>
      <c r="D18" s="138" t="s">
        <v>173</v>
      </c>
      <c r="E18" s="149" t="s">
        <v>171</v>
      </c>
      <c r="F18" s="269" t="s">
        <v>151</v>
      </c>
      <c r="G18" s="269" t="s">
        <v>148</v>
      </c>
      <c r="H18" s="48"/>
      <c r="I18" s="106"/>
      <c r="J18" s="189" t="s">
        <v>146</v>
      </c>
      <c r="K18" s="48" t="s">
        <v>152</v>
      </c>
      <c r="L18" s="115"/>
    </row>
    <row r="19" spans="1:12" ht="48" x14ac:dyDescent="0.2">
      <c r="B19" s="242" t="s">
        <v>123</v>
      </c>
      <c r="C19" s="95"/>
      <c r="D19" s="138" t="s">
        <v>170</v>
      </c>
      <c r="E19" s="149" t="s">
        <v>177</v>
      </c>
      <c r="F19" s="149"/>
      <c r="G19" s="269"/>
      <c r="H19" s="48"/>
      <c r="I19" s="106"/>
      <c r="J19" s="189"/>
      <c r="K19" s="48"/>
      <c r="L19" s="115"/>
    </row>
    <row r="20" spans="1:12" ht="24.95" customHeight="1" x14ac:dyDescent="0.2">
      <c r="B20" s="242" t="s">
        <v>120</v>
      </c>
      <c r="C20" s="95"/>
      <c r="D20" s="138"/>
      <c r="E20" s="149"/>
      <c r="F20" s="149"/>
      <c r="G20" s="269"/>
      <c r="H20" s="48"/>
      <c r="I20" s="106"/>
      <c r="J20" s="189" t="s">
        <v>152</v>
      </c>
      <c r="K20" s="48" t="s">
        <v>147</v>
      </c>
      <c r="L20" s="115"/>
    </row>
    <row r="21" spans="1:12" ht="24.95" customHeight="1" x14ac:dyDescent="0.2">
      <c r="B21" s="242" t="s">
        <v>121</v>
      </c>
      <c r="C21" s="95"/>
      <c r="D21" s="138"/>
      <c r="E21" s="149"/>
      <c r="F21" s="149"/>
      <c r="G21" s="269"/>
      <c r="H21" s="48"/>
      <c r="I21" s="106"/>
      <c r="J21" s="189" t="s">
        <v>167</v>
      </c>
      <c r="K21" s="48" t="s">
        <v>146</v>
      </c>
      <c r="L21" s="115"/>
    </row>
    <row r="22" spans="1:12" ht="24.95" customHeight="1" x14ac:dyDescent="0.2">
      <c r="B22" s="242" t="s">
        <v>122</v>
      </c>
      <c r="C22" s="95"/>
      <c r="D22" s="138" t="s">
        <v>169</v>
      </c>
      <c r="E22" s="149" t="s">
        <v>178</v>
      </c>
      <c r="F22" s="149"/>
      <c r="G22" s="269"/>
      <c r="H22" s="48"/>
      <c r="I22" s="106"/>
      <c r="J22" s="189" t="s">
        <v>147</v>
      </c>
      <c r="K22" s="48" t="s">
        <v>149</v>
      </c>
      <c r="L22" s="115"/>
    </row>
    <row r="23" spans="1:12" ht="24.95" customHeight="1" x14ac:dyDescent="0.2">
      <c r="B23" s="241" t="s">
        <v>43</v>
      </c>
      <c r="C23" s="95"/>
      <c r="D23" s="138" t="s">
        <v>174</v>
      </c>
      <c r="E23" s="149" t="s">
        <v>179</v>
      </c>
      <c r="F23" s="149"/>
      <c r="G23" s="269"/>
      <c r="H23" s="48"/>
      <c r="I23" s="106"/>
      <c r="J23" s="189" t="s">
        <v>146</v>
      </c>
      <c r="K23" s="48" t="s">
        <v>146</v>
      </c>
      <c r="L23" s="115"/>
    </row>
    <row r="24" spans="1:12" ht="24.95" customHeight="1" thickBot="1" x14ac:dyDescent="0.25">
      <c r="B24" s="243" t="s">
        <v>42</v>
      </c>
      <c r="C24" s="95"/>
      <c r="D24" s="139" t="s">
        <v>170</v>
      </c>
      <c r="E24" s="151" t="s">
        <v>172</v>
      </c>
      <c r="F24" s="151" t="s">
        <v>147</v>
      </c>
      <c r="G24" s="270" t="s">
        <v>154</v>
      </c>
      <c r="H24" s="49" t="s">
        <v>152</v>
      </c>
      <c r="I24" s="106"/>
      <c r="J24" s="100" t="s">
        <v>152</v>
      </c>
      <c r="K24" s="49" t="s">
        <v>149</v>
      </c>
      <c r="L24" s="115"/>
    </row>
    <row r="25" spans="1:12" x14ac:dyDescent="0.2">
      <c r="B25" s="95"/>
      <c r="C25" s="95"/>
      <c r="D25" s="96"/>
      <c r="E25" s="93"/>
      <c r="F25" s="96"/>
      <c r="G25" s="96"/>
      <c r="H25" s="96"/>
      <c r="I25" s="96"/>
      <c r="J25" s="96"/>
      <c r="K25" s="96"/>
      <c r="L25" s="96"/>
    </row>
    <row r="26" spans="1:12" x14ac:dyDescent="0.2">
      <c r="A26" s="41" t="s">
        <v>70</v>
      </c>
      <c r="B26" s="50"/>
      <c r="C26" s="95"/>
      <c r="D26" s="51"/>
      <c r="E26" s="51"/>
      <c r="F26" s="51"/>
      <c r="G26" s="83"/>
      <c r="H26" s="96"/>
      <c r="I26" s="96"/>
      <c r="J26" s="83"/>
      <c r="K26" s="86"/>
      <c r="L26" s="86"/>
    </row>
    <row r="27" spans="1:12" ht="7.5" customHeight="1" thickBot="1" x14ac:dyDescent="0.25">
      <c r="A27" s="41"/>
      <c r="B27" s="50"/>
      <c r="C27" s="95"/>
      <c r="D27" s="51"/>
      <c r="E27" s="51"/>
      <c r="F27" s="51"/>
      <c r="G27" s="83"/>
      <c r="H27" s="96"/>
      <c r="I27" s="96"/>
      <c r="J27" s="83"/>
      <c r="K27" s="86"/>
      <c r="L27" s="86"/>
    </row>
    <row r="28" spans="1:12" ht="33.75" customHeight="1" x14ac:dyDescent="0.2">
      <c r="B28" s="52" t="s">
        <v>69</v>
      </c>
      <c r="D28" s="244" t="s">
        <v>54</v>
      </c>
      <c r="E28" s="244" t="s">
        <v>55</v>
      </c>
      <c r="F28" s="244" t="s">
        <v>127</v>
      </c>
      <c r="G28" s="117"/>
      <c r="H28" s="245" t="s">
        <v>12</v>
      </c>
      <c r="I28" s="368" t="s">
        <v>12</v>
      </c>
      <c r="J28" s="368"/>
      <c r="K28" s="267" t="s">
        <v>128</v>
      </c>
      <c r="L28" s="1"/>
    </row>
    <row r="29" spans="1:12" ht="12.75" customHeight="1" x14ac:dyDescent="0.2">
      <c r="B29" s="52" t="s">
        <v>67</v>
      </c>
      <c r="D29" s="377" t="s">
        <v>115</v>
      </c>
      <c r="E29" s="377" t="s">
        <v>116</v>
      </c>
      <c r="F29" s="377" t="s">
        <v>117</v>
      </c>
      <c r="H29" s="246" t="s">
        <v>24</v>
      </c>
      <c r="I29" s="379" t="s">
        <v>15</v>
      </c>
      <c r="J29" s="379"/>
      <c r="K29" s="235" t="s">
        <v>25</v>
      </c>
      <c r="L29" s="86"/>
    </row>
    <row r="30" spans="1:12" ht="13.5" customHeight="1" thickBot="1" x14ac:dyDescent="0.25">
      <c r="B30" s="52"/>
      <c r="D30" s="378"/>
      <c r="E30" s="378"/>
      <c r="F30" s="378"/>
      <c r="H30" s="247" t="s">
        <v>17</v>
      </c>
      <c r="I30" s="380" t="s">
        <v>17</v>
      </c>
      <c r="J30" s="380"/>
      <c r="K30" s="238" t="s">
        <v>17</v>
      </c>
      <c r="L30" s="86"/>
    </row>
    <row r="31" spans="1:12" ht="20.100000000000001" customHeight="1" x14ac:dyDescent="0.2">
      <c r="B31" s="248" t="s">
        <v>20</v>
      </c>
      <c r="C31" s="53"/>
      <c r="D31" s="181" t="s">
        <v>165</v>
      </c>
      <c r="E31" s="181"/>
      <c r="F31" s="181" t="s">
        <v>158</v>
      </c>
      <c r="H31" s="137"/>
      <c r="I31" s="381"/>
      <c r="J31" s="381"/>
      <c r="K31" s="46"/>
      <c r="L31" s="106"/>
    </row>
    <row r="32" spans="1:12" ht="20.100000000000001" customHeight="1" x14ac:dyDescent="0.2">
      <c r="B32" s="249" t="s">
        <v>97</v>
      </c>
      <c r="C32" s="53"/>
      <c r="D32" s="182"/>
      <c r="E32" s="182"/>
      <c r="F32" s="181" t="s">
        <v>158</v>
      </c>
      <c r="H32" s="138"/>
      <c r="I32" s="373"/>
      <c r="J32" s="373"/>
      <c r="K32" s="48"/>
      <c r="L32" s="106"/>
    </row>
    <row r="33" spans="1:12" ht="20.100000000000001" customHeight="1" x14ac:dyDescent="0.2">
      <c r="B33" s="242" t="s">
        <v>98</v>
      </c>
      <c r="C33" s="53"/>
      <c r="D33" s="182"/>
      <c r="E33" s="182" t="s">
        <v>149</v>
      </c>
      <c r="F33" s="181"/>
      <c r="H33" s="138"/>
      <c r="I33" s="373"/>
      <c r="J33" s="373"/>
      <c r="K33" s="48"/>
      <c r="L33" s="106"/>
    </row>
    <row r="34" spans="1:12" ht="20.100000000000001" customHeight="1" x14ac:dyDescent="0.2">
      <c r="B34" s="242" t="s">
        <v>41</v>
      </c>
      <c r="C34" s="53"/>
      <c r="D34" s="182"/>
      <c r="E34" s="182" t="s">
        <v>156</v>
      </c>
      <c r="F34" s="181" t="s">
        <v>158</v>
      </c>
      <c r="H34" s="138"/>
      <c r="I34" s="373"/>
      <c r="J34" s="373"/>
      <c r="K34" s="48"/>
      <c r="L34" s="106"/>
    </row>
    <row r="35" spans="1:12" ht="20.100000000000001" customHeight="1" x14ac:dyDescent="0.2">
      <c r="B35" s="242" t="s">
        <v>40</v>
      </c>
      <c r="C35" s="53"/>
      <c r="D35" s="182"/>
      <c r="E35" s="182" t="s">
        <v>159</v>
      </c>
      <c r="F35" s="182" t="s">
        <v>156</v>
      </c>
      <c r="H35" s="138"/>
      <c r="I35" s="373"/>
      <c r="J35" s="373"/>
      <c r="K35" s="48"/>
      <c r="L35" s="106"/>
    </row>
    <row r="36" spans="1:12" ht="20.100000000000001" customHeight="1" x14ac:dyDescent="0.2">
      <c r="B36" s="242" t="s">
        <v>3</v>
      </c>
      <c r="C36" s="53"/>
      <c r="D36" s="182"/>
      <c r="E36" s="182"/>
      <c r="F36" s="182"/>
      <c r="H36" s="138"/>
      <c r="I36" s="373"/>
      <c r="J36" s="373"/>
      <c r="K36" s="48"/>
      <c r="L36" s="106"/>
    </row>
    <row r="37" spans="1:12" ht="20.100000000000001" customHeight="1" x14ac:dyDescent="0.2">
      <c r="B37" s="242" t="s">
        <v>43</v>
      </c>
      <c r="C37" s="53"/>
      <c r="D37" s="182" t="s">
        <v>165</v>
      </c>
      <c r="E37" s="182"/>
      <c r="F37" s="182" t="s">
        <v>166</v>
      </c>
      <c r="H37" s="138"/>
      <c r="I37" s="373"/>
      <c r="J37" s="373"/>
      <c r="K37" s="48"/>
      <c r="L37" s="106"/>
    </row>
    <row r="38" spans="1:12" ht="20.100000000000001" customHeight="1" x14ac:dyDescent="0.2">
      <c r="B38" s="242" t="s">
        <v>42</v>
      </c>
      <c r="C38" s="53"/>
      <c r="D38" s="182" t="s">
        <v>156</v>
      </c>
      <c r="E38" s="182"/>
      <c r="F38" s="182" t="s">
        <v>156</v>
      </c>
      <c r="H38" s="138" t="s">
        <v>156</v>
      </c>
      <c r="I38" s="373"/>
      <c r="J38" s="373"/>
      <c r="K38" s="48"/>
      <c r="L38" s="106"/>
    </row>
    <row r="39" spans="1:12" ht="20.100000000000001" customHeight="1" x14ac:dyDescent="0.2">
      <c r="B39" s="242" t="s">
        <v>105</v>
      </c>
      <c r="C39" s="53"/>
      <c r="D39" s="182"/>
      <c r="E39" s="182"/>
      <c r="F39" s="182"/>
      <c r="H39" s="138"/>
      <c r="I39" s="373"/>
      <c r="J39" s="373"/>
      <c r="K39" s="48"/>
      <c r="L39" s="106"/>
    </row>
    <row r="40" spans="1:12" ht="20.100000000000001" customHeight="1" x14ac:dyDescent="0.2">
      <c r="B40" s="242" t="s">
        <v>106</v>
      </c>
      <c r="C40" s="53"/>
      <c r="D40" s="182"/>
      <c r="E40" s="182"/>
      <c r="F40" s="182"/>
      <c r="H40" s="138"/>
      <c r="I40" s="373"/>
      <c r="J40" s="373"/>
      <c r="K40" s="48"/>
      <c r="L40" s="106"/>
    </row>
    <row r="41" spans="1:12" ht="24.75" customHeight="1" x14ac:dyDescent="0.2">
      <c r="B41" s="242" t="s">
        <v>8</v>
      </c>
      <c r="C41" s="53"/>
      <c r="D41" s="182"/>
      <c r="E41" s="182" t="s">
        <v>149</v>
      </c>
      <c r="F41" s="182"/>
      <c r="H41" s="138" t="s">
        <v>151</v>
      </c>
      <c r="I41" s="373" t="s">
        <v>151</v>
      </c>
      <c r="J41" s="373"/>
      <c r="K41" s="48" t="s">
        <v>156</v>
      </c>
      <c r="L41" s="106"/>
    </row>
    <row r="42" spans="1:12" ht="24.75" customHeight="1" x14ac:dyDescent="0.2">
      <c r="B42" s="242" t="s">
        <v>77</v>
      </c>
      <c r="C42" s="53"/>
      <c r="D42" s="182"/>
      <c r="E42" s="182"/>
      <c r="F42" s="182"/>
      <c r="H42" s="138" t="s">
        <v>151</v>
      </c>
      <c r="I42" s="373" t="s">
        <v>156</v>
      </c>
      <c r="J42" s="373"/>
      <c r="K42" s="48"/>
      <c r="L42" s="106"/>
    </row>
    <row r="43" spans="1:12" ht="24.75" customHeight="1" x14ac:dyDescent="0.2">
      <c r="B43" s="242" t="s">
        <v>78</v>
      </c>
      <c r="C43" s="53"/>
      <c r="D43" s="182"/>
      <c r="E43" s="182"/>
      <c r="F43" s="182"/>
      <c r="H43" s="138" t="s">
        <v>151</v>
      </c>
      <c r="I43" s="373" t="s">
        <v>156</v>
      </c>
      <c r="J43" s="373"/>
      <c r="K43" s="48"/>
      <c r="L43" s="106"/>
    </row>
    <row r="44" spans="1:12" ht="31.5" customHeight="1" x14ac:dyDescent="0.2">
      <c r="B44" s="242" t="s">
        <v>125</v>
      </c>
      <c r="C44" s="53"/>
      <c r="D44" s="182" t="s">
        <v>166</v>
      </c>
      <c r="E44" s="182"/>
      <c r="F44" s="182"/>
      <c r="H44" s="138"/>
      <c r="I44" s="373"/>
      <c r="J44" s="373"/>
      <c r="K44" s="48" t="s">
        <v>151</v>
      </c>
      <c r="L44" s="106"/>
    </row>
    <row r="45" spans="1:12" ht="21.75" customHeight="1" x14ac:dyDescent="0.2">
      <c r="B45" s="242" t="s">
        <v>126</v>
      </c>
      <c r="C45" s="53"/>
      <c r="D45" s="182" t="s">
        <v>166</v>
      </c>
      <c r="E45" s="182"/>
      <c r="F45" s="182"/>
      <c r="H45" s="138"/>
      <c r="I45" s="373"/>
      <c r="J45" s="373"/>
      <c r="K45" s="48" t="s">
        <v>158</v>
      </c>
      <c r="L45" s="106"/>
    </row>
    <row r="46" spans="1:12" ht="20.100000000000001" customHeight="1" thickBot="1" x14ac:dyDescent="0.25">
      <c r="B46" s="250" t="s">
        <v>1</v>
      </c>
      <c r="C46" s="53"/>
      <c r="D46" s="99"/>
      <c r="E46" s="183"/>
      <c r="F46" s="183"/>
      <c r="H46" s="139"/>
      <c r="I46" s="382"/>
      <c r="J46" s="382"/>
      <c r="K46" s="49"/>
      <c r="L46" s="106"/>
    </row>
    <row r="47" spans="1:12" x14ac:dyDescent="0.2">
      <c r="B47" s="53"/>
      <c r="C47" s="53"/>
      <c r="D47" s="93"/>
      <c r="F47" s="93"/>
      <c r="G47" s="93"/>
      <c r="H47" s="94"/>
      <c r="I47" s="93"/>
      <c r="J47" s="93"/>
      <c r="K47" s="93"/>
      <c r="L47" s="93"/>
    </row>
    <row r="48" spans="1:12" x14ac:dyDescent="0.2">
      <c r="A48" s="41" t="s">
        <v>90</v>
      </c>
      <c r="B48" s="50"/>
      <c r="C48" s="95"/>
      <c r="D48" s="51"/>
      <c r="E48" s="51"/>
      <c r="F48" s="93"/>
      <c r="G48" s="93"/>
      <c r="H48" s="94"/>
      <c r="I48" s="93"/>
      <c r="J48" s="93"/>
      <c r="K48" s="93"/>
      <c r="L48" s="93"/>
    </row>
    <row r="49" spans="1:12" ht="13.5" thickBot="1" x14ac:dyDescent="0.25">
      <c r="A49" s="41"/>
      <c r="B49" s="50"/>
      <c r="C49" s="95"/>
      <c r="D49" s="51"/>
      <c r="E49" s="51"/>
      <c r="F49" s="93"/>
      <c r="G49" s="93"/>
      <c r="H49" s="94"/>
      <c r="I49" s="93"/>
      <c r="J49" s="93"/>
      <c r="K49" s="93"/>
      <c r="L49" s="93"/>
    </row>
    <row r="50" spans="1:12" x14ac:dyDescent="0.2">
      <c r="B50" s="52" t="s">
        <v>69</v>
      </c>
      <c r="D50" s="251" t="s">
        <v>55</v>
      </c>
      <c r="F50" s="93"/>
      <c r="G50" s="94"/>
      <c r="H50" s="93"/>
      <c r="I50" s="93"/>
      <c r="J50" s="93"/>
      <c r="K50" s="83"/>
      <c r="L50" s="83"/>
    </row>
    <row r="51" spans="1:12" x14ac:dyDescent="0.2">
      <c r="B51" s="52" t="s">
        <v>67</v>
      </c>
      <c r="D51" s="377" t="s">
        <v>57</v>
      </c>
      <c r="F51" s="93"/>
      <c r="G51" s="94"/>
      <c r="H51" s="93"/>
      <c r="I51" s="93"/>
      <c r="J51" s="93"/>
      <c r="K51" s="83"/>
      <c r="L51" s="83"/>
    </row>
    <row r="52" spans="1:12" ht="13.5" thickBot="1" x14ac:dyDescent="0.25">
      <c r="B52" s="52"/>
      <c r="D52" s="313"/>
      <c r="F52" s="93"/>
      <c r="G52" s="94"/>
      <c r="H52" s="93"/>
      <c r="I52" s="93"/>
      <c r="J52" s="93"/>
      <c r="K52" s="83"/>
      <c r="L52" s="83"/>
    </row>
    <row r="53" spans="1:12" ht="20.100000000000001" customHeight="1" x14ac:dyDescent="0.2">
      <c r="B53" s="248" t="s">
        <v>20</v>
      </c>
      <c r="C53" s="53"/>
      <c r="D53" s="180" t="s">
        <v>151</v>
      </c>
      <c r="F53" s="93"/>
      <c r="G53" s="94"/>
      <c r="H53" s="93"/>
      <c r="I53" s="93"/>
      <c r="J53" s="93"/>
      <c r="K53" s="83"/>
      <c r="L53" s="83"/>
    </row>
    <row r="54" spans="1:12" ht="20.100000000000001" customHeight="1" x14ac:dyDescent="0.2">
      <c r="B54" s="249" t="s">
        <v>97</v>
      </c>
      <c r="C54" s="53"/>
      <c r="D54" s="181"/>
      <c r="F54" s="93"/>
      <c r="G54" s="94"/>
      <c r="H54" s="93"/>
      <c r="I54" s="93"/>
      <c r="J54" s="93"/>
      <c r="K54" s="83"/>
      <c r="L54" s="83"/>
    </row>
    <row r="55" spans="1:12" ht="20.100000000000001" customHeight="1" x14ac:dyDescent="0.2">
      <c r="B55" s="242" t="s">
        <v>98</v>
      </c>
      <c r="C55" s="53"/>
      <c r="D55" s="182"/>
      <c r="F55" s="93"/>
      <c r="G55" s="94"/>
      <c r="H55" s="93"/>
      <c r="I55" s="93"/>
      <c r="J55" s="93"/>
      <c r="K55" s="83"/>
      <c r="L55" s="83"/>
    </row>
    <row r="56" spans="1:12" ht="20.100000000000001" customHeight="1" x14ac:dyDescent="0.2">
      <c r="B56" s="242" t="s">
        <v>41</v>
      </c>
      <c r="C56" s="53"/>
      <c r="D56" s="182"/>
      <c r="F56" s="93"/>
      <c r="G56" s="94"/>
      <c r="H56" s="93"/>
      <c r="I56" s="93"/>
      <c r="J56" s="93"/>
      <c r="K56" s="83"/>
      <c r="L56" s="83"/>
    </row>
    <row r="57" spans="1:12" ht="20.100000000000001" customHeight="1" x14ac:dyDescent="0.2">
      <c r="B57" s="242" t="s">
        <v>40</v>
      </c>
      <c r="C57" s="53"/>
      <c r="D57" s="182"/>
      <c r="F57" s="93"/>
      <c r="G57" s="94"/>
      <c r="H57" s="93"/>
      <c r="I57" s="93"/>
      <c r="J57" s="93"/>
      <c r="K57" s="83"/>
      <c r="L57" s="83"/>
    </row>
    <row r="58" spans="1:12" ht="20.100000000000001" customHeight="1" x14ac:dyDescent="0.2">
      <c r="B58" s="242" t="s">
        <v>3</v>
      </c>
      <c r="C58" s="53"/>
      <c r="D58" s="182" t="s">
        <v>182</v>
      </c>
      <c r="F58" s="93"/>
      <c r="G58" s="94"/>
      <c r="H58" s="93"/>
      <c r="I58" s="93"/>
      <c r="J58" s="93"/>
      <c r="K58" s="83"/>
      <c r="L58" s="83"/>
    </row>
    <row r="59" spans="1:12" ht="20.100000000000001" customHeight="1" x14ac:dyDescent="0.2">
      <c r="B59" s="242" t="s">
        <v>42</v>
      </c>
      <c r="C59" s="53"/>
      <c r="D59" s="182"/>
      <c r="F59" s="93"/>
      <c r="G59" s="94"/>
      <c r="H59" s="93"/>
      <c r="I59" s="93"/>
      <c r="J59" s="93"/>
      <c r="K59" s="83"/>
      <c r="L59" s="83"/>
    </row>
    <row r="60" spans="1:12" ht="28.5" customHeight="1" x14ac:dyDescent="0.2">
      <c r="B60" s="242" t="s">
        <v>43</v>
      </c>
      <c r="C60" s="53"/>
      <c r="D60" s="182" t="s">
        <v>181</v>
      </c>
      <c r="F60" s="93"/>
      <c r="G60" s="94"/>
      <c r="H60" s="93"/>
      <c r="I60" s="93"/>
      <c r="J60" s="93"/>
      <c r="K60" s="83"/>
      <c r="L60" s="83"/>
    </row>
    <row r="61" spans="1:12" ht="20.100000000000001" customHeight="1" x14ac:dyDescent="0.2">
      <c r="B61" s="242" t="s">
        <v>107</v>
      </c>
      <c r="C61" s="53"/>
      <c r="D61" s="182" t="s">
        <v>180</v>
      </c>
      <c r="F61" s="93"/>
      <c r="G61" s="94"/>
      <c r="H61" s="93"/>
      <c r="I61" s="93"/>
      <c r="J61" s="93"/>
      <c r="K61" s="83"/>
      <c r="L61" s="83"/>
    </row>
    <row r="62" spans="1:12" ht="20.100000000000001" customHeight="1" x14ac:dyDescent="0.2">
      <c r="B62" s="242" t="s">
        <v>8</v>
      </c>
      <c r="C62" s="53"/>
      <c r="D62" s="182"/>
      <c r="F62" s="93"/>
      <c r="G62" s="94"/>
      <c r="H62" s="93"/>
      <c r="I62" s="93"/>
      <c r="J62" s="93"/>
      <c r="K62" s="83"/>
      <c r="L62" s="83"/>
    </row>
    <row r="63" spans="1:12" ht="20.100000000000001" customHeight="1" thickBot="1" x14ac:dyDescent="0.25">
      <c r="B63" s="250" t="s">
        <v>1</v>
      </c>
      <c r="C63" s="53"/>
      <c r="D63" s="183" t="s">
        <v>180</v>
      </c>
      <c r="F63" s="93"/>
      <c r="G63" s="94"/>
      <c r="H63" s="93"/>
      <c r="I63" s="93"/>
      <c r="J63" s="93"/>
      <c r="K63" s="83"/>
      <c r="L63" s="83"/>
    </row>
    <row r="64" spans="1:12" x14ac:dyDescent="0.2">
      <c r="B64" s="53"/>
      <c r="C64" s="53"/>
      <c r="D64" s="93"/>
      <c r="F64" s="93"/>
      <c r="G64" s="93"/>
      <c r="H64" s="94"/>
      <c r="I64" s="93"/>
      <c r="J64" s="93"/>
      <c r="K64" s="93"/>
      <c r="L64" s="93"/>
    </row>
    <row r="65" spans="1:12" x14ac:dyDescent="0.2">
      <c r="A65" s="41" t="s">
        <v>91</v>
      </c>
      <c r="B65" s="50"/>
      <c r="C65" s="95"/>
      <c r="D65" s="51"/>
      <c r="E65" s="51"/>
      <c r="F65" s="93"/>
      <c r="G65" s="93"/>
      <c r="H65" s="94"/>
      <c r="I65" s="93"/>
      <c r="J65" s="93"/>
      <c r="K65" s="93"/>
      <c r="L65" s="93"/>
    </row>
    <row r="66" spans="1:12" ht="13.5" thickBot="1" x14ac:dyDescent="0.25">
      <c r="A66" s="41"/>
      <c r="B66" s="50"/>
      <c r="C66" s="95"/>
      <c r="D66" s="51"/>
      <c r="E66" s="51"/>
      <c r="F66" s="93"/>
      <c r="G66" s="93"/>
      <c r="H66" s="94"/>
      <c r="I66" s="93"/>
      <c r="J66" s="93"/>
      <c r="K66" s="93"/>
      <c r="L66" s="93"/>
    </row>
    <row r="67" spans="1:12" x14ac:dyDescent="0.2">
      <c r="B67" s="52" t="s">
        <v>69</v>
      </c>
      <c r="D67" s="251" t="s">
        <v>55</v>
      </c>
      <c r="E67" s="251" t="s">
        <v>55</v>
      </c>
      <c r="F67" s="93"/>
      <c r="G67" s="94"/>
      <c r="H67" s="93"/>
      <c r="I67" s="93"/>
      <c r="J67" s="93"/>
      <c r="K67" s="83"/>
      <c r="L67" s="83"/>
    </row>
    <row r="68" spans="1:12" x14ac:dyDescent="0.2">
      <c r="B68" s="52" t="s">
        <v>67</v>
      </c>
      <c r="D68" s="377" t="s">
        <v>57</v>
      </c>
      <c r="E68" s="377" t="s">
        <v>57</v>
      </c>
      <c r="F68" s="93"/>
      <c r="G68" s="94"/>
      <c r="H68" s="93"/>
      <c r="I68" s="93"/>
      <c r="J68" s="93"/>
      <c r="K68" s="83"/>
      <c r="L68" s="83"/>
    </row>
    <row r="69" spans="1:12" ht="13.5" thickBot="1" x14ac:dyDescent="0.25">
      <c r="B69" s="52"/>
      <c r="D69" s="313"/>
      <c r="E69" s="313"/>
      <c r="F69" s="93"/>
      <c r="G69" s="94"/>
      <c r="H69" s="93"/>
      <c r="I69" s="93"/>
      <c r="J69" s="93"/>
      <c r="K69" s="83"/>
      <c r="L69" s="83"/>
    </row>
    <row r="70" spans="1:12" ht="20.100000000000001" customHeight="1" x14ac:dyDescent="0.2">
      <c r="B70" s="248" t="s">
        <v>20</v>
      </c>
      <c r="C70" s="53"/>
      <c r="D70" s="180"/>
      <c r="E70" s="180"/>
      <c r="F70" s="93"/>
      <c r="G70" s="94"/>
      <c r="H70" s="93"/>
      <c r="I70" s="93"/>
      <c r="J70" s="93"/>
      <c r="K70" s="83"/>
      <c r="L70" s="83"/>
    </row>
    <row r="71" spans="1:12" ht="20.100000000000001" customHeight="1" x14ac:dyDescent="0.2">
      <c r="B71" s="249" t="s">
        <v>97</v>
      </c>
      <c r="C71" s="53"/>
      <c r="D71" s="182"/>
      <c r="E71" s="182"/>
      <c r="F71" s="93"/>
      <c r="G71" s="94"/>
      <c r="H71" s="93"/>
      <c r="I71" s="93"/>
      <c r="J71" s="93"/>
      <c r="K71" s="83"/>
      <c r="L71" s="83"/>
    </row>
    <row r="72" spans="1:12" ht="20.100000000000001" customHeight="1" x14ac:dyDescent="0.2">
      <c r="B72" s="242" t="s">
        <v>98</v>
      </c>
      <c r="C72" s="53"/>
      <c r="D72" s="182"/>
      <c r="E72" s="182"/>
      <c r="F72" s="93"/>
      <c r="G72" s="94"/>
      <c r="H72" s="93"/>
      <c r="I72" s="93"/>
      <c r="J72" s="93"/>
      <c r="K72" s="83"/>
      <c r="L72" s="83"/>
    </row>
    <row r="73" spans="1:12" ht="20.100000000000001" customHeight="1" x14ac:dyDescent="0.2">
      <c r="B73" s="242" t="s">
        <v>41</v>
      </c>
      <c r="C73" s="53"/>
      <c r="D73" s="182"/>
      <c r="E73" s="182"/>
      <c r="F73" s="93"/>
      <c r="G73" s="94"/>
      <c r="H73" s="93"/>
      <c r="I73" s="93"/>
      <c r="J73" s="93"/>
      <c r="K73" s="83"/>
      <c r="L73" s="83"/>
    </row>
    <row r="74" spans="1:12" ht="20.100000000000001" customHeight="1" x14ac:dyDescent="0.2">
      <c r="B74" s="242" t="s">
        <v>40</v>
      </c>
      <c r="C74" s="53"/>
      <c r="D74" s="182"/>
      <c r="E74" s="182"/>
      <c r="F74" s="93"/>
      <c r="G74" s="94"/>
      <c r="H74" s="93"/>
      <c r="I74" s="93"/>
      <c r="J74" s="93"/>
      <c r="K74" s="83"/>
      <c r="L74" s="83"/>
    </row>
    <row r="75" spans="1:12" ht="33.75" x14ac:dyDescent="0.2">
      <c r="B75" s="242" t="s">
        <v>3</v>
      </c>
      <c r="C75" s="53"/>
      <c r="D75" s="274" t="s">
        <v>160</v>
      </c>
      <c r="E75" s="274"/>
      <c r="F75" s="93"/>
      <c r="G75" s="94"/>
      <c r="H75" s="93"/>
      <c r="I75" s="93"/>
      <c r="J75" s="93"/>
      <c r="K75" s="83"/>
      <c r="L75" s="83"/>
    </row>
    <row r="76" spans="1:12" ht="26.25" customHeight="1" x14ac:dyDescent="0.2">
      <c r="B76" s="242" t="s">
        <v>43</v>
      </c>
      <c r="C76" s="53"/>
      <c r="D76" s="274" t="s">
        <v>161</v>
      </c>
      <c r="E76" s="274" t="s">
        <v>163</v>
      </c>
      <c r="F76" s="93"/>
      <c r="G76" s="94"/>
      <c r="H76" s="93"/>
      <c r="I76" s="93"/>
      <c r="J76" s="93"/>
      <c r="K76" s="83"/>
      <c r="L76" s="83"/>
    </row>
    <row r="77" spans="1:12" ht="29.25" customHeight="1" x14ac:dyDescent="0.2">
      <c r="B77" s="242" t="s">
        <v>42</v>
      </c>
      <c r="C77" s="53"/>
      <c r="D77" s="274" t="s">
        <v>162</v>
      </c>
      <c r="E77" s="274" t="s">
        <v>164</v>
      </c>
      <c r="F77" s="93"/>
      <c r="G77" s="94"/>
      <c r="H77" s="93"/>
      <c r="I77" s="93"/>
      <c r="J77" s="93"/>
      <c r="K77" s="83"/>
      <c r="L77" s="83"/>
    </row>
    <row r="78" spans="1:12" ht="20.100000000000001" customHeight="1" x14ac:dyDescent="0.2">
      <c r="B78" s="242" t="s">
        <v>105</v>
      </c>
      <c r="C78" s="53"/>
      <c r="D78" s="182"/>
      <c r="E78" s="182"/>
      <c r="F78" s="93"/>
      <c r="G78" s="94"/>
      <c r="H78" s="93"/>
      <c r="I78" s="93"/>
      <c r="J78" s="93"/>
      <c r="K78" s="83"/>
      <c r="L78" s="83"/>
    </row>
    <row r="79" spans="1:12" ht="20.100000000000001" customHeight="1" x14ac:dyDescent="0.2">
      <c r="B79" s="242" t="s">
        <v>106</v>
      </c>
      <c r="C79" s="53"/>
      <c r="D79" s="182"/>
      <c r="E79" s="182"/>
      <c r="F79" s="93"/>
      <c r="G79" s="94"/>
      <c r="H79" s="93"/>
      <c r="I79" s="93"/>
      <c r="J79" s="93"/>
      <c r="K79" s="83"/>
      <c r="L79" s="83"/>
    </row>
    <row r="80" spans="1:12" ht="20.100000000000001" customHeight="1" x14ac:dyDescent="0.2">
      <c r="B80" s="242" t="s">
        <v>8</v>
      </c>
      <c r="C80" s="53"/>
      <c r="D80" s="182"/>
      <c r="E80" s="182"/>
      <c r="F80" s="93"/>
      <c r="G80" s="94"/>
      <c r="H80" s="93"/>
      <c r="I80" s="93"/>
      <c r="J80" s="93"/>
      <c r="K80" s="83"/>
      <c r="L80" s="83"/>
    </row>
    <row r="81" spans="1:14" ht="20.100000000000001" customHeight="1" thickBot="1" x14ac:dyDescent="0.25">
      <c r="B81" s="252" t="s">
        <v>1</v>
      </c>
      <c r="C81" s="53"/>
      <c r="D81" s="183"/>
      <c r="E81" s="183"/>
      <c r="F81" s="93"/>
      <c r="G81" s="94"/>
      <c r="H81" s="93"/>
      <c r="I81" s="93"/>
      <c r="J81" s="93"/>
      <c r="K81" s="83"/>
      <c r="L81" s="83"/>
    </row>
    <row r="82" spans="1:14" x14ac:dyDescent="0.2">
      <c r="B82" s="53"/>
      <c r="C82" s="53"/>
      <c r="D82" s="93"/>
      <c r="F82" s="93"/>
      <c r="G82" s="93"/>
      <c r="H82" s="94"/>
      <c r="I82" s="93"/>
      <c r="J82" s="93"/>
      <c r="K82" s="93"/>
      <c r="L82" s="93"/>
    </row>
    <row r="83" spans="1:14" s="83" customFormat="1" ht="15" x14ac:dyDescent="0.2">
      <c r="A83" s="41" t="s">
        <v>71</v>
      </c>
      <c r="B83" s="54"/>
      <c r="C83" s="54"/>
      <c r="D83" s="54"/>
      <c r="E83" s="93"/>
      <c r="F83" s="93"/>
      <c r="G83" s="93"/>
      <c r="H83" s="93"/>
      <c r="I83" s="93"/>
      <c r="J83" s="93"/>
      <c r="K83" s="93"/>
      <c r="L83" s="93"/>
      <c r="M83" s="96"/>
      <c r="N83" s="96"/>
    </row>
    <row r="84" spans="1:14" s="83" customFormat="1" ht="11.25" customHeight="1" thickBot="1" x14ac:dyDescent="0.25">
      <c r="A84" s="41"/>
      <c r="B84" s="54"/>
      <c r="C84" s="54"/>
      <c r="D84" s="54"/>
      <c r="E84" s="93"/>
      <c r="F84" s="93"/>
      <c r="G84" s="93"/>
      <c r="H84" s="93"/>
      <c r="I84" s="93"/>
      <c r="J84" s="93"/>
      <c r="K84" s="93"/>
      <c r="L84" s="93"/>
      <c r="M84" s="96"/>
      <c r="N84" s="96"/>
    </row>
    <row r="85" spans="1:14" ht="12.75" customHeight="1" x14ac:dyDescent="0.2">
      <c r="B85" s="52" t="s">
        <v>69</v>
      </c>
      <c r="D85" s="251" t="s">
        <v>54</v>
      </c>
      <c r="E85" s="251" t="s">
        <v>157</v>
      </c>
      <c r="F85" s="251" t="s">
        <v>82</v>
      </c>
      <c r="G85" s="93"/>
      <c r="H85" s="93"/>
      <c r="I85" s="93"/>
      <c r="J85" s="93"/>
    </row>
    <row r="86" spans="1:14" ht="13.5" customHeight="1" thickBot="1" x14ac:dyDescent="0.25">
      <c r="B86" s="52" t="s">
        <v>67</v>
      </c>
      <c r="D86" s="253" t="s">
        <v>56</v>
      </c>
      <c r="E86" s="253" t="s">
        <v>85</v>
      </c>
      <c r="F86" s="253" t="s">
        <v>81</v>
      </c>
      <c r="G86" s="97"/>
      <c r="H86" s="97"/>
      <c r="I86" s="93"/>
      <c r="J86" s="98"/>
    </row>
    <row r="87" spans="1:14" ht="20.100000000000001" customHeight="1" x14ac:dyDescent="0.2">
      <c r="B87" s="248" t="s">
        <v>97</v>
      </c>
      <c r="C87" s="53"/>
      <c r="D87" s="126"/>
      <c r="E87" s="190" t="s">
        <v>149</v>
      </c>
      <c r="F87" s="140"/>
      <c r="G87" s="93"/>
      <c r="H87" s="93"/>
      <c r="I87" s="93"/>
      <c r="J87" s="93"/>
    </row>
    <row r="88" spans="1:14" ht="20.100000000000001" customHeight="1" x14ac:dyDescent="0.2">
      <c r="B88" s="249" t="s">
        <v>98</v>
      </c>
      <c r="C88" s="53"/>
      <c r="D88" s="127"/>
      <c r="E88" s="189" t="s">
        <v>149</v>
      </c>
      <c r="F88" s="119"/>
      <c r="G88" s="93"/>
      <c r="H88" s="93"/>
      <c r="I88" s="93"/>
      <c r="J88" s="93"/>
    </row>
    <row r="89" spans="1:14" ht="20.100000000000001" customHeight="1" x14ac:dyDescent="0.2">
      <c r="B89" s="242" t="s">
        <v>41</v>
      </c>
      <c r="C89" s="53"/>
      <c r="D89" s="129"/>
      <c r="E89" s="191"/>
      <c r="F89" s="131"/>
      <c r="G89" s="93"/>
      <c r="H89" s="93"/>
      <c r="I89" s="93"/>
      <c r="J89" s="93"/>
    </row>
    <row r="90" spans="1:14" ht="20.100000000000001" customHeight="1" x14ac:dyDescent="0.2">
      <c r="B90" s="242" t="s">
        <v>40</v>
      </c>
      <c r="C90" s="53"/>
      <c r="D90" s="129"/>
      <c r="E90" s="191"/>
      <c r="F90" s="119"/>
      <c r="G90" s="93"/>
      <c r="H90" s="93"/>
      <c r="I90" s="93"/>
      <c r="J90" s="93"/>
    </row>
    <row r="91" spans="1:14" ht="20.100000000000001" customHeight="1" x14ac:dyDescent="0.2">
      <c r="B91" s="242" t="s">
        <v>99</v>
      </c>
      <c r="C91" s="53"/>
      <c r="D91" s="191"/>
      <c r="E91" s="128"/>
      <c r="F91" s="119"/>
      <c r="G91" s="93"/>
      <c r="H91" s="93"/>
      <c r="I91" s="93"/>
      <c r="J91" s="93"/>
    </row>
    <row r="92" spans="1:14" ht="20.100000000000001" customHeight="1" x14ac:dyDescent="0.2">
      <c r="B92" s="242" t="s">
        <v>100</v>
      </c>
      <c r="C92" s="53"/>
      <c r="D92" s="191"/>
      <c r="E92" s="128"/>
      <c r="F92" s="119"/>
      <c r="G92" s="93"/>
      <c r="H92" s="93"/>
      <c r="I92" s="93"/>
      <c r="J92" s="93"/>
    </row>
    <row r="93" spans="1:14" ht="20.100000000000001" customHeight="1" x14ac:dyDescent="0.2">
      <c r="B93" s="242" t="s">
        <v>43</v>
      </c>
      <c r="C93" s="53"/>
      <c r="D93" s="191"/>
      <c r="E93" s="128"/>
      <c r="F93" s="119"/>
      <c r="G93" s="93"/>
      <c r="H93" s="93"/>
      <c r="I93" s="93"/>
      <c r="J93" s="93"/>
    </row>
    <row r="94" spans="1:14" ht="20.100000000000001" customHeight="1" x14ac:dyDescent="0.2">
      <c r="B94" s="242" t="s">
        <v>42</v>
      </c>
      <c r="C94" s="53"/>
      <c r="D94" s="189"/>
      <c r="E94" s="128"/>
      <c r="F94" s="119"/>
      <c r="G94" s="93"/>
      <c r="H94" s="93"/>
      <c r="I94" s="93"/>
      <c r="J94" s="93"/>
    </row>
    <row r="95" spans="1:14" ht="20.100000000000001" customHeight="1" thickBot="1" x14ac:dyDescent="0.25">
      <c r="B95" s="254" t="s">
        <v>1</v>
      </c>
      <c r="C95" s="53"/>
      <c r="D95" s="112"/>
      <c r="E95" s="130"/>
      <c r="F95" s="141"/>
      <c r="G95" s="93"/>
      <c r="H95" s="93"/>
      <c r="I95" s="93"/>
      <c r="J95" s="93"/>
    </row>
    <row r="96" spans="1:14" ht="15.75" customHeight="1" thickBot="1" x14ac:dyDescent="0.25">
      <c r="B96" s="374" t="s">
        <v>48</v>
      </c>
      <c r="C96" s="375"/>
      <c r="D96" s="375"/>
      <c r="E96" s="375"/>
      <c r="F96" s="376"/>
      <c r="G96" s="55"/>
      <c r="H96" s="55"/>
      <c r="I96" s="55"/>
      <c r="J96" s="55"/>
      <c r="K96" s="55"/>
      <c r="L96" s="55"/>
    </row>
    <row r="97" spans="2:9" ht="20.100000000000001" customHeight="1" x14ac:dyDescent="0.2">
      <c r="B97" s="249" t="s">
        <v>97</v>
      </c>
      <c r="C97" s="53"/>
      <c r="D97" s="180"/>
      <c r="E97" s="192" t="s">
        <v>151</v>
      </c>
      <c r="F97" s="180" t="s">
        <v>151</v>
      </c>
      <c r="G97" s="93"/>
      <c r="H97" s="97"/>
      <c r="I97" s="97"/>
    </row>
    <row r="98" spans="2:9" ht="20.100000000000001" customHeight="1" x14ac:dyDescent="0.2">
      <c r="B98" s="249" t="s">
        <v>98</v>
      </c>
      <c r="C98" s="53"/>
      <c r="D98" s="182"/>
      <c r="E98" s="193"/>
      <c r="F98" s="182" t="s">
        <v>149</v>
      </c>
      <c r="G98" s="93"/>
      <c r="H98" s="97"/>
      <c r="I98" s="97"/>
    </row>
    <row r="99" spans="2:9" ht="20.100000000000001" customHeight="1" x14ac:dyDescent="0.2">
      <c r="B99" s="242" t="s">
        <v>99</v>
      </c>
      <c r="C99" s="53"/>
      <c r="D99" s="182"/>
      <c r="E99" s="191"/>
      <c r="F99" s="182"/>
      <c r="G99" s="93"/>
      <c r="H99" s="97"/>
      <c r="I99" s="97"/>
    </row>
    <row r="100" spans="2:9" ht="20.100000000000001" customHeight="1" x14ac:dyDescent="0.2">
      <c r="B100" s="242" t="s">
        <v>100</v>
      </c>
      <c r="C100" s="53"/>
      <c r="D100" s="182"/>
      <c r="E100" s="190"/>
      <c r="F100" s="182" t="s">
        <v>151</v>
      </c>
      <c r="G100" s="93"/>
      <c r="H100" s="97"/>
      <c r="I100" s="97"/>
    </row>
    <row r="101" spans="2:9" ht="20.100000000000001" customHeight="1" x14ac:dyDescent="0.2">
      <c r="B101" s="242" t="s">
        <v>43</v>
      </c>
      <c r="C101" s="53"/>
      <c r="D101" s="182"/>
      <c r="E101" s="190"/>
      <c r="F101" s="182"/>
      <c r="G101" s="93"/>
      <c r="H101" s="97"/>
      <c r="I101" s="97"/>
    </row>
    <row r="102" spans="2:9" ht="20.100000000000001" customHeight="1" x14ac:dyDescent="0.2">
      <c r="B102" s="242" t="s">
        <v>42</v>
      </c>
      <c r="C102" s="53"/>
      <c r="D102" s="182"/>
      <c r="E102" s="189"/>
      <c r="F102" s="182"/>
      <c r="G102" s="93"/>
      <c r="H102" s="97"/>
      <c r="I102" s="97"/>
    </row>
    <row r="103" spans="2:9" ht="20.100000000000001" customHeight="1" thickBot="1" x14ac:dyDescent="0.25">
      <c r="B103" s="250" t="s">
        <v>1</v>
      </c>
      <c r="C103" s="53"/>
      <c r="D103" s="183"/>
      <c r="E103" s="100"/>
      <c r="F103" s="183"/>
      <c r="G103" s="93"/>
      <c r="H103" s="97"/>
      <c r="I103" s="97"/>
    </row>
  </sheetData>
  <sheetProtection password="EA4F" sheet="1" objects="1" scenarios="1"/>
  <mergeCells count="28">
    <mergeCell ref="E68:E69"/>
    <mergeCell ref="I35:J35"/>
    <mergeCell ref="I36:J36"/>
    <mergeCell ref="I37:J37"/>
    <mergeCell ref="I46:J46"/>
    <mergeCell ref="I38:J38"/>
    <mergeCell ref="I39:J39"/>
    <mergeCell ref="I30:J30"/>
    <mergeCell ref="I31:J31"/>
    <mergeCell ref="I32:J32"/>
    <mergeCell ref="I33:J33"/>
    <mergeCell ref="I34:J34"/>
    <mergeCell ref="E3:K5"/>
    <mergeCell ref="I45:J45"/>
    <mergeCell ref="I42:J42"/>
    <mergeCell ref="I43:J43"/>
    <mergeCell ref="B96:F96"/>
    <mergeCell ref="F29:F30"/>
    <mergeCell ref="D29:D30"/>
    <mergeCell ref="E29:E30"/>
    <mergeCell ref="I40:J40"/>
    <mergeCell ref="I41:J41"/>
    <mergeCell ref="I44:J44"/>
    <mergeCell ref="A8:B8"/>
    <mergeCell ref="D68:D69"/>
    <mergeCell ref="D51:D52"/>
    <mergeCell ref="I28:J28"/>
    <mergeCell ref="I29:J29"/>
  </mergeCells>
  <phoneticPr fontId="0" type="noConversion"/>
  <printOptions horizontalCentered="1"/>
  <pageMargins left="0.70866141732283472" right="0.19685039370078741" top="0.27559055118110237" bottom="0.31496062992125984" header="0" footer="0"/>
  <pageSetup scale="50" orientation="portrait" horizontalDpi="360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CF38E01-9366-4739-ACFA-71D51D4899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3D5E65-2C45-47C5-A360-6FFE2BD66668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6E8A08-19D8-429A-8CC7-4C4E02085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ALUMNOS ATENDIDOS</vt:lpstr>
      <vt:lpstr>ACADEMIA-CLASES DEPORTIVAS</vt:lpstr>
      <vt:lpstr>EQUIPOS REPRESENTATIVOS</vt:lpstr>
      <vt:lpstr>TORNEOS INTERNOS</vt:lpstr>
      <vt:lpstr>LOGROS Y PARTICIPACIONES</vt:lpstr>
      <vt:lpstr>'ACADEMIA-CLASES DEPORTIVAS'!Área_de_impresión</vt:lpstr>
      <vt:lpstr>'ALUMNOS ATENDIDOS'!Área_de_impresión</vt:lpstr>
      <vt:lpstr>'LOGROS Y PARTICIPACIONES'!Área_de_impresión</vt:lpstr>
      <vt:lpstr>'TORNEOS INTERNOS'!Área_de_impresión</vt:lpstr>
      <vt:lpstr>'ACADEMIA-CLASES DEPORTIVAS'!Títulos_a_imprimir</vt:lpstr>
    </vt:vector>
  </TitlesOfParts>
  <Company>CONADEIP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Flores Amezcua</dc:creator>
  <cp:lastModifiedBy>UDLSB</cp:lastModifiedBy>
  <cp:lastPrinted>2016-11-28T14:53:26Z</cp:lastPrinted>
  <dcterms:created xsi:type="dcterms:W3CDTF">2004-03-09T23:34:04Z</dcterms:created>
  <dcterms:modified xsi:type="dcterms:W3CDTF">2017-02-08T19:29:11Z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